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dra\OneDrive - Indra Kohl CARINKO\Udemy Stundenzettel Excel - kostenloser Kurs\Bonusmaterial\"/>
    </mc:Choice>
  </mc:AlternateContent>
  <xr:revisionPtr revIDLastSave="13" documentId="11_C9D4D4A56E2B4E00A98FF0DBD21347155267039B" xr6:coauthVersionLast="34" xr6:coauthVersionMax="34" xr10:uidLastSave="{EF479A5C-C1AF-4446-A236-A273B22DC00C}"/>
  <bookViews>
    <workbookView xWindow="120" yWindow="120" windowWidth="20376" windowHeight="12816" xr2:uid="{00000000-000D-0000-FFFF-FFFF00000000}"/>
  </bookViews>
  <sheets>
    <sheet name="Übersicht" sheetId="11" r:id="rId1"/>
    <sheet name="Januar" sheetId="12" r:id="rId2"/>
    <sheet name="Februar" sheetId="13" r:id="rId3"/>
    <sheet name="März" sheetId="14" r:id="rId4"/>
    <sheet name="April" sheetId="15" r:id="rId5"/>
    <sheet name="Mai" sheetId="7" r:id="rId6"/>
    <sheet name="Juni" sheetId="8" r:id="rId7"/>
    <sheet name="Juli" sheetId="9" r:id="rId8"/>
    <sheet name="August" sheetId="10" r:id="rId9"/>
    <sheet name="September" sheetId="4" r:id="rId10"/>
    <sheet name="Oktober" sheetId="1" r:id="rId11"/>
    <sheet name="November" sheetId="5" r:id="rId12"/>
    <sheet name="Dezember" sheetId="6" r:id="rId13"/>
  </sheets>
  <definedNames>
    <definedName name="April">April!$A$8:$G$38</definedName>
    <definedName name="August">August!$A$8:$G$38</definedName>
    <definedName name="Dezember">Dezember!$A$8:$G$38</definedName>
    <definedName name="Februar">Februar!$A$8:$G$38</definedName>
    <definedName name="Januar">Januar!$A$8:$G$38</definedName>
    <definedName name="Juli">Juli!$A$8:$G$38</definedName>
    <definedName name="Juni">Juni!$A$8:$G$38</definedName>
    <definedName name="Mai">Mai!$A$8:$G$38</definedName>
    <definedName name="März">März!$A$8:$G$38</definedName>
    <definedName name="November">November!$A$8:$G$38</definedName>
    <definedName name="Oktober">Oktober!$A$8:$G$38</definedName>
    <definedName name="September">September!$A$8:$G$38</definedName>
    <definedName name="Vorjahr">Übersicht!$K$9</definedName>
    <definedName name="Zeitkonto">ZKJan+ZKFeb+ZKMrz+ZKApr+ZKMai+ZKJun+ZKJul+ZKAug+ZKSep+ZKOkt+ZKNov+ZKDez</definedName>
    <definedName name="ZKApr">IF(April!$C$39&lt;April!$B$39,-April!$D$39,April!$D$39)</definedName>
    <definedName name="ZKAug">IF(August!$C$39&lt;August!$B$39,-August!$D$39,August!$D$39)</definedName>
    <definedName name="ZKDez">IF(Dezember!$C$39&lt;Dezember!$B$39,-Dezember!$D$39,Dezember!$D$39)</definedName>
    <definedName name="ZKFeb">IF(Februar!$C$39&lt;Februar!$B$39,-Februar!$D$39,Februar!$D$39)</definedName>
    <definedName name="ZKJan">IF(Januar!$C$39&lt;Januar!$B$39,-Januar!$D$39,Januar!$D$39)</definedName>
    <definedName name="ZKJul">IF(Juli!$C$39&lt;Juli!$B$39,-Juli!$D$39,Juli!$D$39)</definedName>
    <definedName name="ZKJun">IF(Juni!$C$39&lt;Juni!$B$39,-Juni!$D$39,Juni!$D$39)</definedName>
    <definedName name="ZKMai">IF(Mai!$C$39&lt;Mai!$B$39,-Mai!$D$39,Mai!$D$39)</definedName>
    <definedName name="ZKMrz">IF(März!$C$39&lt;März!$B$39,-März!$D$39,März!$D$39)</definedName>
    <definedName name="ZKNov">IF(November!$C$39&lt;November!$B$39,-November!$D$39,November!$D$39)</definedName>
    <definedName name="ZKOkt">IF(Oktober!$C$39&lt;Oktober!$B$39,-Oktober!$D$39,Oktober!$D$39)</definedName>
    <definedName name="ZKSep">IF(September!$C$39&lt;September!$B$39,-September!$D$39,September!$D$39)</definedName>
  </definedNames>
  <calcPr calcId="179017"/>
</workbook>
</file>

<file path=xl/calcChain.xml><?xml version="1.0" encoding="utf-8"?>
<calcChain xmlns="http://schemas.openxmlformats.org/spreadsheetml/2006/main">
  <c r="D39" i="12" l="1"/>
  <c r="A8" i="11" l="1"/>
  <c r="A9" i="11" s="1"/>
  <c r="A10" i="11" l="1"/>
  <c r="A11" i="11" l="1"/>
  <c r="A12" i="11" l="1"/>
  <c r="A13" i="11" l="1"/>
  <c r="A14" i="11" l="1"/>
  <c r="A15" i="11" l="1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A16" i="11" l="1"/>
  <c r="D5" i="12"/>
  <c r="D5" i="13"/>
  <c r="D5" i="14"/>
  <c r="D5" i="15"/>
  <c r="D5" i="7"/>
  <c r="D5" i="8"/>
  <c r="D5" i="9"/>
  <c r="D5" i="10"/>
  <c r="D5" i="4"/>
  <c r="D5" i="1"/>
  <c r="D5" i="5"/>
  <c r="D5" i="6"/>
  <c r="A17" i="11" l="1"/>
  <c r="G39" i="15"/>
  <c r="F39" i="15"/>
  <c r="E39" i="15"/>
  <c r="C39" i="15"/>
  <c r="B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G39" i="14"/>
  <c r="F39" i="14"/>
  <c r="E39" i="14"/>
  <c r="C39" i="14"/>
  <c r="B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G39" i="13"/>
  <c r="F39" i="13"/>
  <c r="E39" i="13"/>
  <c r="C39" i="13"/>
  <c r="B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G39" i="12"/>
  <c r="F39" i="12"/>
  <c r="E39" i="12"/>
  <c r="C39" i="12"/>
  <c r="B39" i="12"/>
  <c r="D10" i="12"/>
  <c r="D9" i="12"/>
  <c r="D8" i="12"/>
  <c r="G39" i="10"/>
  <c r="F39" i="10"/>
  <c r="E39" i="10"/>
  <c r="C39" i="10"/>
  <c r="B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G39" i="9"/>
  <c r="F39" i="9"/>
  <c r="E39" i="9"/>
  <c r="C39" i="9"/>
  <c r="B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G39" i="8"/>
  <c r="F39" i="8"/>
  <c r="E39" i="8"/>
  <c r="C39" i="8"/>
  <c r="B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G39" i="7"/>
  <c r="F39" i="7"/>
  <c r="E39" i="7"/>
  <c r="C39" i="7"/>
  <c r="B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G39" i="6"/>
  <c r="F39" i="6"/>
  <c r="E39" i="6"/>
  <c r="C39" i="6"/>
  <c r="B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G39" i="5"/>
  <c r="F39" i="5"/>
  <c r="E39" i="5"/>
  <c r="C39" i="5"/>
  <c r="B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G39" i="4"/>
  <c r="F39" i="4"/>
  <c r="E39" i="4"/>
  <c r="C39" i="4"/>
  <c r="B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G3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8" i="1"/>
  <c r="F39" i="1"/>
  <c r="E39" i="1"/>
  <c r="K3" i="11" l="1"/>
  <c r="K7" i="11"/>
  <c r="D39" i="5"/>
  <c r="D39" i="7"/>
  <c r="D39" i="9"/>
  <c r="D39" i="13"/>
  <c r="D39" i="15"/>
  <c r="D39" i="4"/>
  <c r="D39" i="6"/>
  <c r="D39" i="8"/>
  <c r="D39" i="10"/>
  <c r="D39" i="14"/>
  <c r="K4" i="11"/>
  <c r="A18" i="11"/>
  <c r="B39" i="1"/>
  <c r="C39" i="1"/>
  <c r="K10" i="11" l="1"/>
  <c r="D39" i="1"/>
  <c r="A19" i="11"/>
  <c r="A8" i="12"/>
  <c r="A8" i="13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8" i="14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9" i="12" l="1"/>
  <c r="A20" i="11"/>
  <c r="A36" i="9"/>
  <c r="A38" i="9"/>
  <c r="A37" i="9"/>
  <c r="A37" i="15"/>
  <c r="A38" i="15"/>
  <c r="A36" i="15"/>
  <c r="A38" i="14"/>
  <c r="A36" i="14"/>
  <c r="A37" i="14"/>
  <c r="A38" i="1"/>
  <c r="A36" i="1"/>
  <c r="A37" i="1"/>
  <c r="A38" i="4"/>
  <c r="A37" i="4"/>
  <c r="A36" i="4"/>
  <c r="A37" i="5"/>
  <c r="A36" i="5"/>
  <c r="A38" i="5"/>
  <c r="A38" i="6"/>
  <c r="A37" i="6"/>
  <c r="A36" i="6"/>
  <c r="A36" i="7"/>
  <c r="A38" i="7"/>
  <c r="A37" i="7"/>
  <c r="A38" i="8"/>
  <c r="A36" i="8"/>
  <c r="A37" i="8"/>
  <c r="A37" i="10"/>
  <c r="A36" i="10"/>
  <c r="A38" i="10"/>
  <c r="A37" i="13"/>
  <c r="A38" i="13"/>
  <c r="A36" i="13"/>
  <c r="A10" i="12" l="1"/>
  <c r="A21" i="11"/>
  <c r="A11" i="12" l="1"/>
  <c r="A22" i="11"/>
  <c r="A12" i="12" l="1"/>
  <c r="A23" i="11"/>
  <c r="A13" i="12" l="1"/>
  <c r="A24" i="11"/>
  <c r="A14" i="12" l="1"/>
  <c r="A25" i="11"/>
  <c r="A15" i="12" l="1"/>
  <c r="A26" i="11"/>
  <c r="A16" i="12" l="1"/>
  <c r="A27" i="11"/>
  <c r="A17" i="12" l="1"/>
  <c r="A28" i="11"/>
  <c r="A18" i="12" l="1"/>
  <c r="A29" i="11"/>
  <c r="A19" i="12" l="1"/>
  <c r="A30" i="11"/>
  <c r="A20" i="12" l="1"/>
  <c r="A31" i="11"/>
  <c r="A21" i="12" l="1"/>
  <c r="A32" i="11"/>
  <c r="A22" i="12" l="1"/>
  <c r="A33" i="11"/>
  <c r="A23" i="12" l="1"/>
  <c r="A34" i="11"/>
  <c r="A24" i="12" l="1"/>
  <c r="A35" i="11"/>
  <c r="A25" i="12" l="1"/>
  <c r="A37" i="11"/>
  <c r="A38" i="11"/>
  <c r="A36" i="11"/>
  <c r="A26" i="12" l="1"/>
  <c r="A27" i="12" l="1"/>
  <c r="A28" i="12" l="1"/>
  <c r="A29" i="12" l="1"/>
  <c r="A30" i="12" l="1"/>
  <c r="A31" i="12" l="1"/>
  <c r="A32" i="12" l="1"/>
  <c r="A33" i="12" l="1"/>
  <c r="A34" i="12" l="1"/>
  <c r="A35" i="12" l="1"/>
  <c r="A36" i="12" l="1"/>
  <c r="A38" i="12"/>
  <c r="A37" i="12"/>
  <c r="G35" i="11"/>
  <c r="E33" i="11"/>
  <c r="C33" i="11"/>
  <c r="B31" i="11"/>
  <c r="B29" i="11"/>
  <c r="G27" i="11"/>
  <c r="E25" i="11"/>
  <c r="G25" i="11"/>
  <c r="G23" i="11"/>
  <c r="B21" i="11"/>
  <c r="G19" i="11"/>
  <c r="E17" i="11"/>
  <c r="B17" i="11"/>
  <c r="E15" i="11"/>
  <c r="F13" i="11"/>
  <c r="B11" i="11"/>
  <c r="G9" i="11"/>
  <c r="C9" i="11"/>
  <c r="E8" i="11"/>
  <c r="F10" i="11"/>
  <c r="F12" i="11"/>
  <c r="E14" i="11"/>
  <c r="F14" i="11"/>
  <c r="B16" i="11"/>
  <c r="E18" i="11"/>
  <c r="F20" i="11"/>
  <c r="E22" i="11"/>
  <c r="B22" i="11"/>
  <c r="B24" i="11"/>
  <c r="G26" i="11"/>
  <c r="C28" i="11"/>
  <c r="C30" i="11"/>
  <c r="G30" i="11"/>
  <c r="G32" i="11"/>
  <c r="G34" i="11"/>
  <c r="B38" i="11"/>
  <c r="G37" i="11"/>
  <c r="G38" i="11"/>
  <c r="E36" i="11"/>
  <c r="C35" i="11"/>
  <c r="B33" i="11"/>
  <c r="E31" i="11"/>
  <c r="F29" i="11"/>
  <c r="C27" i="11"/>
  <c r="C25" i="11"/>
  <c r="F21" i="11"/>
  <c r="F19" i="11"/>
  <c r="G15" i="11"/>
  <c r="C13" i="11"/>
  <c r="E9" i="11"/>
  <c r="E10" i="11"/>
  <c r="E12" i="11"/>
  <c r="C16" i="11"/>
  <c r="F18" i="11"/>
  <c r="C22" i="11"/>
  <c r="F26" i="11"/>
  <c r="G28" i="11"/>
  <c r="F32" i="11"/>
  <c r="F34" i="11"/>
  <c r="B37" i="11"/>
  <c r="B35" i="11"/>
  <c r="G33" i="11"/>
  <c r="E29" i="11"/>
  <c r="F27" i="11"/>
  <c r="C23" i="11"/>
  <c r="E19" i="11"/>
  <c r="F17" i="11"/>
  <c r="G13" i="11"/>
  <c r="C11" i="11"/>
  <c r="B8" i="11"/>
  <c r="G12" i="11"/>
  <c r="G14" i="11"/>
  <c r="G18" i="11"/>
  <c r="E20" i="11"/>
  <c r="F24" i="11"/>
  <c r="F28" i="11"/>
  <c r="E30" i="11"/>
  <c r="E34" i="11"/>
  <c r="E38" i="11"/>
  <c r="B36" i="11"/>
  <c r="F35" i="11"/>
  <c r="F33" i="11"/>
  <c r="G31" i="11"/>
  <c r="C31" i="11"/>
  <c r="C29" i="11"/>
  <c r="B27" i="11"/>
  <c r="F25" i="11"/>
  <c r="F23" i="11"/>
  <c r="E23" i="11"/>
  <c r="G21" i="11"/>
  <c r="C19" i="11"/>
  <c r="G17" i="11"/>
  <c r="B15" i="11"/>
  <c r="C15" i="11"/>
  <c r="B13" i="11"/>
  <c r="F11" i="11"/>
  <c r="F9" i="11"/>
  <c r="G8" i="11"/>
  <c r="C8" i="11"/>
  <c r="B10" i="11"/>
  <c r="C12" i="11"/>
  <c r="B14" i="11"/>
  <c r="E16" i="11"/>
  <c r="G16" i="11"/>
  <c r="C18" i="11"/>
  <c r="B20" i="11"/>
  <c r="F22" i="11"/>
  <c r="E24" i="11"/>
  <c r="C24" i="11"/>
  <c r="E26" i="11"/>
  <c r="E28" i="11"/>
  <c r="F30" i="11"/>
  <c r="B32" i="11"/>
  <c r="C32" i="11"/>
  <c r="B34" i="11"/>
  <c r="C38" i="11"/>
  <c r="C36" i="11"/>
  <c r="C37" i="11"/>
  <c r="F37" i="11"/>
  <c r="G29" i="11"/>
  <c r="B23" i="11"/>
  <c r="C21" i="11"/>
  <c r="C17" i="11"/>
  <c r="E13" i="11"/>
  <c r="G11" i="11"/>
  <c r="F8" i="11"/>
  <c r="C10" i="11"/>
  <c r="C14" i="11"/>
  <c r="B18" i="11"/>
  <c r="G20" i="11"/>
  <c r="G24" i="11"/>
  <c r="C26" i="11"/>
  <c r="B30" i="11"/>
  <c r="C34" i="11"/>
  <c r="F38" i="11"/>
  <c r="G36" i="11"/>
  <c r="E35" i="11"/>
  <c r="F31" i="11"/>
  <c r="E27" i="11"/>
  <c r="B25" i="11"/>
  <c r="E21" i="11"/>
  <c r="B19" i="11"/>
  <c r="F15" i="11"/>
  <c r="E11" i="11"/>
  <c r="B9" i="11"/>
  <c r="G10" i="11"/>
  <c r="B12" i="11"/>
  <c r="F16" i="11"/>
  <c r="C20" i="11"/>
  <c r="G22" i="11"/>
  <c r="B26" i="11"/>
  <c r="B28" i="11"/>
  <c r="E32" i="11"/>
  <c r="F36" i="11"/>
  <c r="E37" i="11"/>
  <c r="D34" i="11" l="1"/>
  <c r="D32" i="11"/>
  <c r="D30" i="11"/>
  <c r="D28" i="11"/>
  <c r="D26" i="11"/>
  <c r="D24" i="11"/>
  <c r="D22" i="11"/>
  <c r="D20" i="11"/>
  <c r="D18" i="11"/>
  <c r="D16" i="11"/>
  <c r="D14" i="11"/>
  <c r="D12" i="11"/>
  <c r="D10" i="11"/>
  <c r="D8" i="11"/>
  <c r="D9" i="11"/>
  <c r="D11" i="11"/>
  <c r="D13" i="11"/>
  <c r="D15" i="11"/>
  <c r="D17" i="11"/>
  <c r="D19" i="11"/>
  <c r="D21" i="11"/>
  <c r="D23" i="11"/>
  <c r="D25" i="11"/>
  <c r="D27" i="11"/>
  <c r="D29" i="11"/>
  <c r="D31" i="11"/>
  <c r="D33" i="11"/>
  <c r="D35" i="11"/>
  <c r="C39" i="11"/>
  <c r="D37" i="11"/>
  <c r="D38" i="11"/>
  <c r="B39" i="11"/>
  <c r="E39" i="11"/>
  <c r="F39" i="11"/>
  <c r="G39" i="11"/>
  <c r="D36" i="11"/>
  <c r="D39" i="11" l="1"/>
</calcChain>
</file>

<file path=xl/sharedStrings.xml><?xml version="1.0" encoding="utf-8"?>
<sst xmlns="http://schemas.openxmlformats.org/spreadsheetml/2006/main" count="201" uniqueCount="38">
  <si>
    <t xml:space="preserve">Zeiterfassung </t>
  </si>
  <si>
    <t>Monat</t>
  </si>
  <si>
    <t xml:space="preserve">Jahr </t>
  </si>
  <si>
    <t>Januar</t>
  </si>
  <si>
    <t>Datum</t>
  </si>
  <si>
    <t>Soll</t>
  </si>
  <si>
    <t>Zeitkonto</t>
  </si>
  <si>
    <t>Ist</t>
  </si>
  <si>
    <t>Ergebnis</t>
  </si>
  <si>
    <t xml:space="preserve"> </t>
  </si>
  <si>
    <t>Februar</t>
  </si>
  <si>
    <t>Urlaub</t>
  </si>
  <si>
    <t>Krank</t>
  </si>
  <si>
    <t>Zeitausgleich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</si>
  <si>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</si>
  <si>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</si>
  <si>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</si>
  <si>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</si>
  <si>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</si>
  <si>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</si>
  <si>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</si>
  <si>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</si>
  <si>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</si>
  <si>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Mai</t>
  </si>
  <si>
    <t>Urlaubsanspruch:</t>
  </si>
  <si>
    <t>Genommen:</t>
  </si>
  <si>
    <t>Rest:</t>
  </si>
  <si>
    <t>ja</t>
  </si>
  <si>
    <t>Kranktage:</t>
  </si>
  <si>
    <t>Zeitkonto:</t>
  </si>
  <si>
    <t>Überstd. Vorjahr:</t>
  </si>
  <si>
    <t>Indra Kohl</t>
  </si>
  <si>
    <t>Bonusdatei:</t>
  </si>
  <si>
    <t>Hier können Minus- oder Überstunden des Vorjahres im Dashboard berücksichtigt werden.</t>
  </si>
  <si>
    <t>In Zelle I9 wird ausgewählt, ob es sich um Minus- oder Plusstunden handelt. In Zelle</t>
  </si>
  <si>
    <t>K9 wird der entsprechende Wert eingegeben (im Uhrzeitformat ohne Vorzeichen).</t>
  </si>
  <si>
    <t>Das aktuelle Zeitkonto in Zelle K10 berücksichtigt diese Wert schließlich.</t>
  </si>
  <si>
    <t>Auch eine Urlaubsberechnung ist im Dashboard im oberen Bereich hinterlegt.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</si>
</sst>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 dd/mm/yyyy"/>
    <numFmt numFmtId="165" formatCode="[hh]:mm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Alignment="1">
      <alignment horizontal="center"/>
    </xf>
    <xf numFmtId="165" fontId="0" fillId="0" borderId="0" xfId="0" applyNumberFormat="1" applyAlignment="1"/>
    <xf numFmtId="0" fontId="0" fillId="3" borderId="0" xfId="0" applyFill="1"/>
    <xf numFmtId="0" fontId="1" fillId="3" borderId="0" xfId="0" applyFont="1" applyFill="1"/>
  </cellXfs>
  <cellStyles count="1">
    <cellStyle name="Standard" xfId="0" builtinId="0"/>
  </cellStyles>
  <dxfs count="74"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numFmt numFmtId="168" formatCode="&quot;&quot;"/>
    </dxf>
    <dxf>
      <numFmt numFmtId="168" formatCode="&quot;&quot;"/>
    </dxf>
    <dxf>
      <numFmt numFmtId="168" formatCode="&quot;&quot;"/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ont>
        <b/>
        <i val="0"/>
        <color rgb="FF00B050"/>
      </font>
      <numFmt numFmtId="167" formatCode="\+[hh]:mm;@"/>
    </dxf>
    <dxf>
      <font>
        <b/>
        <i val="0"/>
        <color rgb="FFFF0000"/>
      </font>
      <numFmt numFmtId="166" formatCode="\-[hh]:mm;@"/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zoomScaleNormal="100" workbookViewId="0">
      <selection activeCell="K9" sqref="K9"/>
    </sheetView>
  </sheetViews>
  <sheetFormatPr baseColWidth="10" defaultRowHeight="14.4" x14ac:dyDescent="0.3"/>
  <cols>
    <col min="1" max="1" width="20.109375" customWidth="1"/>
    <col min="2" max="2" width="12" bestFit="1" customWidth="1"/>
    <col min="7" max="7" width="12.6640625" bestFit="1" customWidth="1"/>
    <col min="9" max="9" width="16.33203125" bestFit="1" customWidth="1"/>
    <col min="10" max="10" width="11.77734375" bestFit="1" customWidth="1"/>
    <col min="11" max="11" width="10.88671875" customWidth="1"/>
    <col min="12" max="12" width="12.44140625" bestFit="1" customWidth="1"/>
  </cols>
  <sheetData>
    <row r="1" spans="1:16" x14ac:dyDescent="0.3">
      <c r="A1" t="s">
        <v>0</v>
      </c>
    </row>
    <row r="2" spans="1:16" x14ac:dyDescent="0.3">
      <c r="I2" t="s">
        <v>24</v>
      </c>
      <c r="K2">
        <v>25</v>
      </c>
    </row>
    <row r="3" spans="1:16" x14ac:dyDescent="0.3">
      <c r="A3" t="s">
        <v>31</v>
      </c>
      <c r="I3" t="s">
        <v>25</v>
      </c>
      <c r="K3">
        <f>Januar!$E$39+Februar!$E$39+März!$E$39+April!$E$39+Mai!$E$39+Juni!$E$39+Juli!$E$39+August!$E$39+September!$E$39+Oktober!$E$39+November!$E$39+Dezember!$E$39</f>
        <v>2</v>
      </c>
    </row>
    <row r="4" spans="1:16" x14ac:dyDescent="0.3">
      <c r="I4" t="s">
        <v>26</v>
      </c>
      <c r="K4">
        <f>K2-K3</f>
        <v>23</v>
      </c>
    </row>
    <row r="5" spans="1:16" x14ac:dyDescent="0.3">
      <c r="A5" t="s">
        <v>1</v>
      </c>
      <c r="B5" s="2" t="s">
        <v>3</v>
      </c>
      <c r="C5" t="s">
        <v>2</v>
      </c>
      <c r="D5" s="2">
        <v>2017</v>
      </c>
    </row>
    <row r="7" spans="1:16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  <c r="I7" t="s">
        <v>28</v>
      </c>
      <c r="K7">
        <f>Januar!$F$39+Februar!$F$39+März!$F$39+April!$F$39+Mai!$F$39+Juni!$F$39+Juli!$F$39+August!$F$39+September!$F$39+Oktober!$F$39+November!$F$39+Dezember!$F$39</f>
        <v>3</v>
      </c>
    </row>
    <row r="8" spans="1:16" x14ac:dyDescent="0.3">
      <c r="A8" s="1">
        <f>IFERROR(DATEVALUE(CONCATENATE(1,B5,D5)),"")</f>
        <v>42736</v>
      </c>
      <c r="B8" s="3">
        <f ca="1">IFERROR(IF(VLOOKUP(A8,INDIRECT($B$5),2,FALSE)=0,"",VLOOKUP(A8,INDIRECT($B$5),2,FALSE)),"")</f>
        <v>0.16666666666666666</v>
      </c>
      <c r="C8" s="3">
        <f ca="1">IFERROR(VLOOKUP(A8,INDIRECT($B$5),3,FALSE),"")</f>
        <v>0</v>
      </c>
      <c r="D8" s="3">
        <f ca="1">IF(OR(B8="",C8=""),"",ABS(C8-B8))</f>
        <v>0.16666666666666666</v>
      </c>
      <c r="E8" s="8">
        <f ca="1">VLOOKUP(A8,INDIRECT($B$5),5,FALSE)</f>
        <v>0</v>
      </c>
      <c r="F8" s="8">
        <f ca="1">VLOOKUP(A8,INDIRECT($B$5),6,FALSE)</f>
        <v>0</v>
      </c>
      <c r="G8" s="8" t="str">
        <f ca="1">VLOOKUP(A8,INDIRECT($B$5),7,FALSE)</f>
        <v>ja</v>
      </c>
    </row>
    <row r="9" spans="1:16" x14ac:dyDescent="0.3">
      <c r="A9" s="1">
        <f>IFERROR(A8+1,"")</f>
        <v>42737</v>
      </c>
      <c r="B9" s="3">
        <f t="shared" ref="B9:B38" ca="1" si="0">IFERROR(IF(VLOOKUP(A9,INDIRECT($B$5),2,FALSE)=0,"",VLOOKUP(A9,INDIRECT($B$5),2,FALSE)),"")</f>
        <v>0.16666666666666666</v>
      </c>
      <c r="C9" s="3">
        <f t="shared" ref="C9:C38" ca="1" si="1">IFERROR(VLOOKUP(A9,INDIRECT($B$5),3,FALSE),"")</f>
        <v>0.16666666666666666</v>
      </c>
      <c r="D9" s="3">
        <f t="shared" ref="D9:D38" ca="1" si="2">IF(OR(B9="",C9=""),"",ABS(C9-B9))</f>
        <v>0</v>
      </c>
      <c r="E9" s="8">
        <f t="shared" ref="E9:E38" ca="1" si="3">VLOOKUP(A9,INDIRECT($B$5),5,FALSE)</f>
        <v>0</v>
      </c>
      <c r="F9" s="8" t="str">
        <f t="shared" ref="F9:F38" ca="1" si="4">VLOOKUP(A9,INDIRECT($B$5),6,FALSE)</f>
        <v>ja</v>
      </c>
      <c r="G9" s="8">
        <f t="shared" ref="G9:G38" ca="1" si="5">VLOOKUP(A9,INDIRECT($B$5),7,FALSE)</f>
        <v>0</v>
      </c>
      <c r="I9" s="2" t="s">
        <v>30</v>
      </c>
      <c r="K9" s="9">
        <v>0.5</v>
      </c>
    </row>
    <row r="10" spans="1:16" x14ac:dyDescent="0.3">
      <c r="A10" s="1">
        <f t="shared" ref="A10:A35" si="6">IFERROR(A9+1,"")</f>
        <v>42738</v>
      </c>
      <c r="B10" s="3">
        <f t="shared" ca="1" si="0"/>
        <v>0.16666666666666666</v>
      </c>
      <c r="C10" s="3">
        <f t="shared" ca="1" si="1"/>
        <v>8.3333333333333329E-2</v>
      </c>
      <c r="D10" s="3">
        <f t="shared" ca="1" si="2"/>
        <v>8.3333333333333329E-2</v>
      </c>
      <c r="E10" s="8" t="str">
        <f t="shared" ca="1" si="3"/>
        <v>ja</v>
      </c>
      <c r="F10" s="8">
        <f t="shared" ca="1" si="4"/>
        <v>0</v>
      </c>
      <c r="G10" s="8">
        <f t="shared" ca="1" si="5"/>
        <v>0</v>
      </c>
      <c r="I10" t="s">
        <v>29</v>
      </c>
      <c r="K10" s="3">
        <f>ABS(IF(I9="Minusstd. Vorjahr:",Zeitkonto-Vorjahr,Zeitkonto+Vorjahr))</f>
        <v>0.54166666666666585</v>
      </c>
    </row>
    <row r="11" spans="1:16" x14ac:dyDescent="0.3">
      <c r="A11" s="1">
        <f t="shared" si="6"/>
        <v>42739</v>
      </c>
      <c r="B11" s="3">
        <f t="shared" ca="1" si="0"/>
        <v>0.16666666666666666</v>
      </c>
      <c r="C11" s="3">
        <f t="shared" ca="1" si="1"/>
        <v>0.16666666666666666</v>
      </c>
      <c r="D11" s="3">
        <f t="shared" ca="1" si="2"/>
        <v>0</v>
      </c>
      <c r="E11" s="8">
        <f t="shared" ca="1" si="3"/>
        <v>0</v>
      </c>
      <c r="F11" s="8" t="str">
        <f t="shared" ca="1" si="4"/>
        <v>ja</v>
      </c>
      <c r="G11" s="8">
        <f t="shared" ca="1" si="5"/>
        <v>0</v>
      </c>
    </row>
    <row r="12" spans="1:16" x14ac:dyDescent="0.3">
      <c r="A12" s="1">
        <f t="shared" si="6"/>
        <v>42740</v>
      </c>
      <c r="B12" s="3">
        <f t="shared" ca="1" si="0"/>
        <v>0.16666666666666666</v>
      </c>
      <c r="C12" s="3">
        <f t="shared" ca="1" si="1"/>
        <v>8.3333333333333329E-2</v>
      </c>
      <c r="D12" s="3">
        <f t="shared" ca="1" si="2"/>
        <v>8.3333333333333329E-2</v>
      </c>
      <c r="E12" s="8">
        <f t="shared" ca="1" si="3"/>
        <v>0</v>
      </c>
      <c r="F12" s="8">
        <f t="shared" ca="1" si="4"/>
        <v>0</v>
      </c>
      <c r="G12" s="8">
        <f t="shared" ca="1" si="5"/>
        <v>0</v>
      </c>
      <c r="L12" s="4"/>
    </row>
    <row r="13" spans="1:16" x14ac:dyDescent="0.3">
      <c r="A13" s="1">
        <f t="shared" si="6"/>
        <v>42741</v>
      </c>
      <c r="B13" s="3">
        <f t="shared" ca="1" si="0"/>
        <v>0.16666666666666666</v>
      </c>
      <c r="C13" s="3">
        <f t="shared" ca="1" si="1"/>
        <v>0.33333333333333331</v>
      </c>
      <c r="D13" s="3">
        <f t="shared" ca="1" si="2"/>
        <v>0.16666666666666666</v>
      </c>
      <c r="E13" s="8">
        <f t="shared" ca="1" si="3"/>
        <v>0</v>
      </c>
      <c r="F13" s="8">
        <f t="shared" ca="1" si="4"/>
        <v>0</v>
      </c>
      <c r="G13" s="8">
        <f t="shared" ca="1" si="5"/>
        <v>0</v>
      </c>
    </row>
    <row r="14" spans="1:16" x14ac:dyDescent="0.3">
      <c r="A14" s="1">
        <f t="shared" si="6"/>
        <v>42742</v>
      </c>
      <c r="B14" s="3">
        <f t="shared" ca="1" si="0"/>
        <v>0.16666666666666666</v>
      </c>
      <c r="C14" s="3">
        <f t="shared" ca="1" si="1"/>
        <v>0</v>
      </c>
      <c r="D14" s="3">
        <f t="shared" ca="1" si="2"/>
        <v>0.16666666666666666</v>
      </c>
      <c r="E14" s="8">
        <f t="shared" ca="1" si="3"/>
        <v>0</v>
      </c>
      <c r="F14" s="8">
        <f t="shared" ca="1" si="4"/>
        <v>0</v>
      </c>
      <c r="G14" s="8">
        <f t="shared" ca="1" si="5"/>
        <v>0</v>
      </c>
    </row>
    <row r="15" spans="1:16" x14ac:dyDescent="0.3">
      <c r="A15" s="1">
        <f t="shared" si="6"/>
        <v>42743</v>
      </c>
      <c r="B15" s="3">
        <f t="shared" ca="1" si="0"/>
        <v>0.16666666666666666</v>
      </c>
      <c r="C15" s="3">
        <f t="shared" ca="1" si="1"/>
        <v>8.3333333333333329E-2</v>
      </c>
      <c r="D15" s="3">
        <f t="shared" ca="1" si="2"/>
        <v>8.3333333333333329E-2</v>
      </c>
      <c r="E15" s="8">
        <f t="shared" ca="1" si="3"/>
        <v>0</v>
      </c>
      <c r="F15" s="8">
        <f t="shared" ca="1" si="4"/>
        <v>0</v>
      </c>
      <c r="G15" s="8">
        <f t="shared" ca="1" si="5"/>
        <v>0</v>
      </c>
    </row>
    <row r="16" spans="1:16" x14ac:dyDescent="0.3">
      <c r="A16" s="1">
        <f t="shared" si="6"/>
        <v>42744</v>
      </c>
      <c r="B16" s="3">
        <f t="shared" ca="1" si="0"/>
        <v>0.16666666666666666</v>
      </c>
      <c r="C16" s="3">
        <f t="shared" ca="1" si="1"/>
        <v>0.33333333333333331</v>
      </c>
      <c r="D16" s="3">
        <f t="shared" ca="1" si="2"/>
        <v>0.16666666666666666</v>
      </c>
      <c r="E16" s="8">
        <f t="shared" ca="1" si="3"/>
        <v>0</v>
      </c>
      <c r="F16" s="8">
        <f t="shared" ca="1" si="4"/>
        <v>0</v>
      </c>
      <c r="G16" s="8">
        <f t="shared" ca="1" si="5"/>
        <v>0</v>
      </c>
      <c r="I16" s="10"/>
      <c r="J16" s="10"/>
      <c r="K16" s="10"/>
      <c r="L16" s="10"/>
      <c r="M16" s="10"/>
      <c r="N16" s="10"/>
      <c r="O16" s="10"/>
      <c r="P16" s="10"/>
    </row>
    <row r="17" spans="1:16" x14ac:dyDescent="0.3">
      <c r="A17" s="1">
        <f t="shared" si="6"/>
        <v>42745</v>
      </c>
      <c r="B17" s="3">
        <f t="shared" ca="1" si="0"/>
        <v>0.16666666666666666</v>
      </c>
      <c r="C17" s="3">
        <f t="shared" ca="1" si="1"/>
        <v>0</v>
      </c>
      <c r="D17" s="3">
        <f t="shared" ca="1" si="2"/>
        <v>0.16666666666666666</v>
      </c>
      <c r="E17" s="8">
        <f t="shared" ca="1" si="3"/>
        <v>0</v>
      </c>
      <c r="F17" s="8">
        <f t="shared" ca="1" si="4"/>
        <v>0</v>
      </c>
      <c r="G17" s="8">
        <f t="shared" ca="1" si="5"/>
        <v>0</v>
      </c>
      <c r="I17" s="10"/>
      <c r="J17" s="11" t="s">
        <v>32</v>
      </c>
      <c r="K17" s="11"/>
      <c r="L17" s="11"/>
      <c r="M17" s="11"/>
      <c r="N17" s="11"/>
      <c r="O17" s="11"/>
      <c r="P17" s="11"/>
    </row>
    <row r="18" spans="1:16" x14ac:dyDescent="0.3">
      <c r="A18" s="1">
        <f t="shared" si="6"/>
        <v>42746</v>
      </c>
      <c r="B18" s="3">
        <f t="shared" ca="1" si="0"/>
        <v>0.16666666666666666</v>
      </c>
      <c r="C18" s="3">
        <f t="shared" ca="1" si="1"/>
        <v>8.3333333333333329E-2</v>
      </c>
      <c r="D18" s="3">
        <f t="shared" ca="1" si="2"/>
        <v>8.3333333333333329E-2</v>
      </c>
      <c r="E18" s="8">
        <f t="shared" ca="1" si="3"/>
        <v>0</v>
      </c>
      <c r="F18" s="8">
        <f t="shared" ca="1" si="4"/>
        <v>0</v>
      </c>
      <c r="G18" s="8">
        <f t="shared" ca="1" si="5"/>
        <v>0</v>
      </c>
      <c r="I18" s="10"/>
      <c r="J18" s="11"/>
      <c r="K18" s="11"/>
      <c r="L18" s="11"/>
      <c r="M18" s="11"/>
      <c r="N18" s="11"/>
      <c r="O18" s="11"/>
      <c r="P18" s="11"/>
    </row>
    <row r="19" spans="1:16" x14ac:dyDescent="0.3">
      <c r="A19" s="1">
        <f t="shared" si="6"/>
        <v>42747</v>
      </c>
      <c r="B19" s="3">
        <f t="shared" ca="1" si="0"/>
        <v>0.16666666666666666</v>
      </c>
      <c r="C19" s="3">
        <f t="shared" ca="1" si="1"/>
        <v>0.33333333333333331</v>
      </c>
      <c r="D19" s="3">
        <f t="shared" ca="1" si="2"/>
        <v>0.16666666666666666</v>
      </c>
      <c r="E19" s="8">
        <f t="shared" ca="1" si="3"/>
        <v>0</v>
      </c>
      <c r="F19" s="8">
        <f t="shared" ca="1" si="4"/>
        <v>0</v>
      </c>
      <c r="G19" s="8">
        <f t="shared" ca="1" si="5"/>
        <v>0</v>
      </c>
      <c r="I19" s="10"/>
      <c r="J19" s="11" t="s">
        <v>33</v>
      </c>
      <c r="K19" s="11"/>
      <c r="L19" s="11"/>
      <c r="M19" s="11"/>
      <c r="N19" s="11"/>
      <c r="O19" s="11"/>
      <c r="P19" s="11"/>
    </row>
    <row r="20" spans="1:16" x14ac:dyDescent="0.3">
      <c r="A20" s="1">
        <f t="shared" si="6"/>
        <v>42748</v>
      </c>
      <c r="B20" s="3">
        <f t="shared" ca="1" si="0"/>
        <v>0.16666666666666666</v>
      </c>
      <c r="C20" s="3">
        <f t="shared" ca="1" si="1"/>
        <v>0</v>
      </c>
      <c r="D20" s="3">
        <f t="shared" ca="1" si="2"/>
        <v>0.16666666666666666</v>
      </c>
      <c r="E20" s="8">
        <f t="shared" ca="1" si="3"/>
        <v>0</v>
      </c>
      <c r="F20" s="8">
        <f t="shared" ca="1" si="4"/>
        <v>0</v>
      </c>
      <c r="G20" s="8">
        <f t="shared" ca="1" si="5"/>
        <v>0</v>
      </c>
      <c r="I20" s="10"/>
      <c r="J20" s="11" t="s">
        <v>34</v>
      </c>
      <c r="K20" s="11"/>
      <c r="L20" s="11"/>
      <c r="M20" s="11"/>
      <c r="N20" s="11"/>
      <c r="O20" s="11"/>
      <c r="P20" s="11"/>
    </row>
    <row r="21" spans="1:16" x14ac:dyDescent="0.3">
      <c r="A21" s="1">
        <f t="shared" si="6"/>
        <v>42749</v>
      </c>
      <c r="B21" s="3">
        <f t="shared" ca="1" si="0"/>
        <v>0.16666666666666666</v>
      </c>
      <c r="C21" s="3">
        <f t="shared" ca="1" si="1"/>
        <v>8.3333333333333329E-2</v>
      </c>
      <c r="D21" s="3">
        <f t="shared" ca="1" si="2"/>
        <v>8.3333333333333329E-2</v>
      </c>
      <c r="E21" s="8">
        <f t="shared" ca="1" si="3"/>
        <v>0</v>
      </c>
      <c r="F21" s="8">
        <f t="shared" ca="1" si="4"/>
        <v>0</v>
      </c>
      <c r="G21" s="8">
        <f t="shared" ca="1" si="5"/>
        <v>0</v>
      </c>
      <c r="I21" s="10"/>
      <c r="J21" s="11" t="s">
        <v>35</v>
      </c>
      <c r="K21" s="11"/>
      <c r="L21" s="11"/>
      <c r="M21" s="11"/>
      <c r="N21" s="11"/>
      <c r="O21" s="11"/>
      <c r="P21" s="11"/>
    </row>
    <row r="22" spans="1:16" x14ac:dyDescent="0.3">
      <c r="A22" s="1">
        <f t="shared" si="6"/>
        <v>42750</v>
      </c>
      <c r="B22" s="3">
        <f t="shared" ca="1" si="0"/>
        <v>0.16666666666666666</v>
      </c>
      <c r="C22" s="3">
        <f t="shared" ca="1" si="1"/>
        <v>0.33333333333333331</v>
      </c>
      <c r="D22" s="3">
        <f t="shared" ca="1" si="2"/>
        <v>0.16666666666666666</v>
      </c>
      <c r="E22" s="8">
        <f t="shared" ca="1" si="3"/>
        <v>0</v>
      </c>
      <c r="F22" s="8">
        <f t="shared" ca="1" si="4"/>
        <v>0</v>
      </c>
      <c r="G22" s="8">
        <f t="shared" ca="1" si="5"/>
        <v>0</v>
      </c>
      <c r="I22" s="10"/>
      <c r="J22" s="11" t="s">
        <v>36</v>
      </c>
      <c r="K22" s="11"/>
      <c r="L22" s="11"/>
      <c r="M22" s="11"/>
      <c r="N22" s="11"/>
      <c r="O22" s="11"/>
      <c r="P22" s="11"/>
    </row>
    <row r="23" spans="1:16" x14ac:dyDescent="0.3">
      <c r="A23" s="1">
        <f t="shared" si="6"/>
        <v>42751</v>
      </c>
      <c r="B23" s="3">
        <f t="shared" ca="1" si="0"/>
        <v>0.16666666666666666</v>
      </c>
      <c r="C23" s="3">
        <f t="shared" ca="1" si="1"/>
        <v>0</v>
      </c>
      <c r="D23" s="3">
        <f t="shared" ca="1" si="2"/>
        <v>0.16666666666666666</v>
      </c>
      <c r="E23" s="8">
        <f t="shared" ca="1" si="3"/>
        <v>0</v>
      </c>
      <c r="F23" s="8">
        <f t="shared" ca="1" si="4"/>
        <v>0</v>
      </c>
      <c r="G23" s="8">
        <f t="shared" ca="1" si="5"/>
        <v>0</v>
      </c>
      <c r="I23" s="10"/>
      <c r="J23" s="11" t="s">
        <v>37</v>
      </c>
      <c r="K23" s="11"/>
      <c r="L23" s="11"/>
      <c r="M23" s="11"/>
      <c r="N23" s="11"/>
      <c r="O23" s="11"/>
      <c r="P23" s="11"/>
    </row>
    <row r="24" spans="1:16" x14ac:dyDescent="0.3">
      <c r="A24" s="1">
        <f t="shared" si="6"/>
        <v>42752</v>
      </c>
      <c r="B24" s="3">
        <f t="shared" ca="1" si="0"/>
        <v>0.16666666666666666</v>
      </c>
      <c r="C24" s="3">
        <f t="shared" ca="1" si="1"/>
        <v>8.3333333333333329E-2</v>
      </c>
      <c r="D24" s="3">
        <f t="shared" ca="1" si="2"/>
        <v>8.3333333333333329E-2</v>
      </c>
      <c r="E24" s="8">
        <f t="shared" ca="1" si="3"/>
        <v>0</v>
      </c>
      <c r="F24" s="8">
        <f t="shared" ca="1" si="4"/>
        <v>0</v>
      </c>
      <c r="G24" s="8">
        <f t="shared" ca="1" si="5"/>
        <v>0</v>
      </c>
      <c r="I24" s="10"/>
      <c r="J24" s="11"/>
      <c r="K24" s="11"/>
      <c r="L24" s="11"/>
      <c r="M24" s="11"/>
      <c r="N24" s="11"/>
      <c r="O24" s="11"/>
      <c r="P24" s="11"/>
    </row>
    <row r="25" spans="1:16" x14ac:dyDescent="0.3">
      <c r="A25" s="1">
        <f t="shared" si="6"/>
        <v>42753</v>
      </c>
      <c r="B25" s="3">
        <f t="shared" ca="1" si="0"/>
        <v>0.16666666666666666</v>
      </c>
      <c r="C25" s="3">
        <f t="shared" ca="1" si="1"/>
        <v>0.33333333333333331</v>
      </c>
      <c r="D25" s="3">
        <f t="shared" ca="1" si="2"/>
        <v>0.16666666666666666</v>
      </c>
      <c r="E25" s="8">
        <f t="shared" ca="1" si="3"/>
        <v>0</v>
      </c>
      <c r="F25" s="8">
        <f t="shared" ca="1" si="4"/>
        <v>0</v>
      </c>
      <c r="G25" s="8">
        <f t="shared" ca="1" si="5"/>
        <v>0</v>
      </c>
    </row>
    <row r="26" spans="1:16" x14ac:dyDescent="0.3">
      <c r="A26" s="1">
        <f t="shared" si="6"/>
        <v>42754</v>
      </c>
      <c r="B26" s="3">
        <f t="shared" ca="1" si="0"/>
        <v>0.16666666666666666</v>
      </c>
      <c r="C26" s="3">
        <f t="shared" ca="1" si="1"/>
        <v>0</v>
      </c>
      <c r="D26" s="3">
        <f t="shared" ca="1" si="2"/>
        <v>0.16666666666666666</v>
      </c>
      <c r="E26" s="8">
        <f t="shared" ca="1" si="3"/>
        <v>0</v>
      </c>
      <c r="F26" s="8">
        <f t="shared" ca="1" si="4"/>
        <v>0</v>
      </c>
      <c r="G26" s="8">
        <f t="shared" ca="1" si="5"/>
        <v>0</v>
      </c>
    </row>
    <row r="27" spans="1:16" x14ac:dyDescent="0.3">
      <c r="A27" s="1">
        <f t="shared" si="6"/>
        <v>42755</v>
      </c>
      <c r="B27" s="3">
        <f t="shared" ca="1" si="0"/>
        <v>0.16666666666666666</v>
      </c>
      <c r="C27" s="3">
        <f t="shared" ca="1" si="1"/>
        <v>8.3333333333333329E-2</v>
      </c>
      <c r="D27" s="3">
        <f t="shared" ca="1" si="2"/>
        <v>8.3333333333333329E-2</v>
      </c>
      <c r="E27" s="8">
        <f t="shared" ca="1" si="3"/>
        <v>0</v>
      </c>
      <c r="F27" s="8">
        <f t="shared" ca="1" si="4"/>
        <v>0</v>
      </c>
      <c r="G27" s="8">
        <f t="shared" ca="1" si="5"/>
        <v>0</v>
      </c>
    </row>
    <row r="28" spans="1:16" x14ac:dyDescent="0.3">
      <c r="A28" s="1">
        <f t="shared" si="6"/>
        <v>42756</v>
      </c>
      <c r="B28" s="3">
        <f t="shared" ca="1" si="0"/>
        <v>0.16666666666666666</v>
      </c>
      <c r="C28" s="3">
        <f t="shared" ca="1" si="1"/>
        <v>0.33333333333333331</v>
      </c>
      <c r="D28" s="3">
        <f t="shared" ca="1" si="2"/>
        <v>0.16666666666666666</v>
      </c>
      <c r="E28" s="8">
        <f t="shared" ca="1" si="3"/>
        <v>0</v>
      </c>
      <c r="F28" s="8">
        <f t="shared" ca="1" si="4"/>
        <v>0</v>
      </c>
      <c r="G28" s="8">
        <f t="shared" ca="1" si="5"/>
        <v>0</v>
      </c>
    </row>
    <row r="29" spans="1:16" x14ac:dyDescent="0.3">
      <c r="A29" s="1">
        <f t="shared" si="6"/>
        <v>42757</v>
      </c>
      <c r="B29" s="3">
        <f t="shared" ca="1" si="0"/>
        <v>0.16666666666666666</v>
      </c>
      <c r="C29" s="3">
        <f t="shared" ca="1" si="1"/>
        <v>0</v>
      </c>
      <c r="D29" s="3">
        <f t="shared" ca="1" si="2"/>
        <v>0.16666666666666666</v>
      </c>
      <c r="E29" s="8">
        <f t="shared" ca="1" si="3"/>
        <v>0</v>
      </c>
      <c r="F29" s="8">
        <f t="shared" ca="1" si="4"/>
        <v>0</v>
      </c>
      <c r="G29" s="8">
        <f t="shared" ca="1" si="5"/>
        <v>0</v>
      </c>
    </row>
    <row r="30" spans="1:16" x14ac:dyDescent="0.3">
      <c r="A30" s="1">
        <f t="shared" si="6"/>
        <v>42758</v>
      </c>
      <c r="B30" s="3">
        <f t="shared" ca="1" si="0"/>
        <v>0.16666666666666666</v>
      </c>
      <c r="C30" s="3">
        <f t="shared" ca="1" si="1"/>
        <v>8.3333333333333329E-2</v>
      </c>
      <c r="D30" s="3">
        <f t="shared" ca="1" si="2"/>
        <v>8.3333333333333329E-2</v>
      </c>
      <c r="E30" s="8">
        <f t="shared" ca="1" si="3"/>
        <v>0</v>
      </c>
      <c r="F30" s="8">
        <f t="shared" ca="1" si="4"/>
        <v>0</v>
      </c>
      <c r="G30" s="8">
        <f t="shared" ca="1" si="5"/>
        <v>0</v>
      </c>
    </row>
    <row r="31" spans="1:16" x14ac:dyDescent="0.3">
      <c r="A31" s="1">
        <f t="shared" si="6"/>
        <v>42759</v>
      </c>
      <c r="B31" s="3">
        <f t="shared" ca="1" si="0"/>
        <v>0.16666666666666666</v>
      </c>
      <c r="C31" s="3">
        <f t="shared" ca="1" si="1"/>
        <v>0.33333333333333331</v>
      </c>
      <c r="D31" s="3">
        <f t="shared" ca="1" si="2"/>
        <v>0.16666666666666666</v>
      </c>
      <c r="E31" s="8">
        <f t="shared" ca="1" si="3"/>
        <v>0</v>
      </c>
      <c r="F31" s="8">
        <f t="shared" ca="1" si="4"/>
        <v>0</v>
      </c>
      <c r="G31" s="8">
        <f t="shared" ca="1" si="5"/>
        <v>0</v>
      </c>
    </row>
    <row r="32" spans="1:16" x14ac:dyDescent="0.3">
      <c r="A32" s="1">
        <f t="shared" si="6"/>
        <v>42760</v>
      </c>
      <c r="B32" s="3">
        <f t="shared" ca="1" si="0"/>
        <v>0.16666666666666666</v>
      </c>
      <c r="C32" s="3">
        <f t="shared" ca="1" si="1"/>
        <v>0</v>
      </c>
      <c r="D32" s="3">
        <f t="shared" ca="1" si="2"/>
        <v>0.16666666666666666</v>
      </c>
      <c r="E32" s="8">
        <f t="shared" ca="1" si="3"/>
        <v>0</v>
      </c>
      <c r="F32" s="8">
        <f t="shared" ca="1" si="4"/>
        <v>0</v>
      </c>
      <c r="G32" s="8">
        <f t="shared" ca="1" si="5"/>
        <v>0</v>
      </c>
    </row>
    <row r="33" spans="1:7" x14ac:dyDescent="0.3">
      <c r="A33" s="1">
        <f t="shared" si="6"/>
        <v>42761</v>
      </c>
      <c r="B33" s="3">
        <f t="shared" ca="1" si="0"/>
        <v>0.16666666666666666</v>
      </c>
      <c r="C33" s="3">
        <f t="shared" ca="1" si="1"/>
        <v>8.3333333333333329E-2</v>
      </c>
      <c r="D33" s="3">
        <f t="shared" ca="1" si="2"/>
        <v>8.3333333333333329E-2</v>
      </c>
      <c r="E33" s="8">
        <f t="shared" ca="1" si="3"/>
        <v>0</v>
      </c>
      <c r="F33" s="8">
        <f t="shared" ca="1" si="4"/>
        <v>0</v>
      </c>
      <c r="G33" s="8">
        <f t="shared" ca="1" si="5"/>
        <v>0</v>
      </c>
    </row>
    <row r="34" spans="1:7" x14ac:dyDescent="0.3">
      <c r="A34" s="1">
        <f t="shared" si="6"/>
        <v>42762</v>
      </c>
      <c r="B34" s="3">
        <f t="shared" ca="1" si="0"/>
        <v>0.16666666666666666</v>
      </c>
      <c r="C34" s="3">
        <f t="shared" ca="1" si="1"/>
        <v>0.33333333333333331</v>
      </c>
      <c r="D34" s="3">
        <f t="shared" ca="1" si="2"/>
        <v>0.16666666666666666</v>
      </c>
      <c r="E34" s="8">
        <f t="shared" ca="1" si="3"/>
        <v>0</v>
      </c>
      <c r="F34" s="8">
        <f t="shared" ca="1" si="4"/>
        <v>0</v>
      </c>
      <c r="G34" s="8">
        <f t="shared" ca="1" si="5"/>
        <v>0</v>
      </c>
    </row>
    <row r="35" spans="1:7" x14ac:dyDescent="0.3">
      <c r="A35" s="1">
        <f t="shared" si="6"/>
        <v>42763</v>
      </c>
      <c r="B35" s="3">
        <f t="shared" ca="1" si="0"/>
        <v>0.16666666666666666</v>
      </c>
      <c r="C35" s="3">
        <f t="shared" ca="1" si="1"/>
        <v>0</v>
      </c>
      <c r="D35" s="3">
        <f t="shared" ca="1" si="2"/>
        <v>0.16666666666666666</v>
      </c>
      <c r="E35" s="8">
        <f t="shared" ca="1" si="3"/>
        <v>0</v>
      </c>
      <c r="F35" s="8">
        <f t="shared" ca="1" si="4"/>
        <v>0</v>
      </c>
      <c r="G35" s="8">
        <f t="shared" ca="1" si="5"/>
        <v>0</v>
      </c>
    </row>
    <row r="36" spans="1:7" x14ac:dyDescent="0.3">
      <c r="A36" s="1">
        <f>IFERROR(IF(MONTH($A$35)=MONTH($A$35+1),$A$35+1,""),"")</f>
        <v>42764</v>
      </c>
      <c r="B36" s="3">
        <f t="shared" ca="1" si="0"/>
        <v>0.16666666666666666</v>
      </c>
      <c r="C36" s="3">
        <f t="shared" ca="1" si="1"/>
        <v>8.3333333333333329E-2</v>
      </c>
      <c r="D36" s="3">
        <f t="shared" ca="1" si="2"/>
        <v>8.3333333333333329E-2</v>
      </c>
      <c r="E36" s="8">
        <f t="shared" ca="1" si="3"/>
        <v>0</v>
      </c>
      <c r="F36" s="8">
        <f t="shared" ca="1" si="4"/>
        <v>0</v>
      </c>
      <c r="G36" s="8">
        <f t="shared" ca="1" si="5"/>
        <v>0</v>
      </c>
    </row>
    <row r="37" spans="1:7" x14ac:dyDescent="0.3">
      <c r="A37" s="1">
        <f>IFERROR(IF(MONTH($A$35)=MONTH($A$35+2),$A$35+2,""),"")</f>
        <v>42765</v>
      </c>
      <c r="B37" s="3">
        <f t="shared" ca="1" si="0"/>
        <v>0.16666666666666666</v>
      </c>
      <c r="C37" s="3">
        <f t="shared" ca="1" si="1"/>
        <v>0.125</v>
      </c>
      <c r="D37" s="3">
        <f t="shared" ca="1" si="2"/>
        <v>4.1666666666666657E-2</v>
      </c>
      <c r="E37" s="8">
        <f t="shared" ca="1" si="3"/>
        <v>0</v>
      </c>
      <c r="F37" s="8">
        <f t="shared" ca="1" si="4"/>
        <v>0</v>
      </c>
      <c r="G37" s="8">
        <f t="shared" ca="1" si="5"/>
        <v>0</v>
      </c>
    </row>
    <row r="38" spans="1:7" x14ac:dyDescent="0.3">
      <c r="A38" s="1">
        <f>IFERROR(IF(MONTH($A$35)=MONTH($A$35+3),$A$35+3,""),"")</f>
        <v>42766</v>
      </c>
      <c r="B38" s="3">
        <f t="shared" ca="1" si="0"/>
        <v>0.16666666666666666</v>
      </c>
      <c r="C38" s="3">
        <f t="shared" ca="1" si="1"/>
        <v>0</v>
      </c>
      <c r="D38" s="3">
        <f t="shared" ca="1" si="2"/>
        <v>0.16666666666666666</v>
      </c>
      <c r="E38" s="8">
        <f t="shared" ca="1" si="3"/>
        <v>0</v>
      </c>
      <c r="F38" s="8">
        <f t="shared" ca="1" si="4"/>
        <v>0</v>
      </c>
      <c r="G38" s="8">
        <f t="shared" ca="1" si="5"/>
        <v>0</v>
      </c>
    </row>
    <row r="39" spans="1:7" x14ac:dyDescent="0.3">
      <c r="A39" s="5" t="s">
        <v>8</v>
      </c>
      <c r="B39" s="4">
        <f ca="1">SUM(B8:B38)</f>
        <v>5.166666666666667</v>
      </c>
      <c r="C39" s="4">
        <f ca="1">SUM(C8:C38)</f>
        <v>3.9583333333333344</v>
      </c>
      <c r="D39" s="3">
        <f ca="1">ABS(C39-B39)</f>
        <v>1.2083333333333326</v>
      </c>
      <c r="E39" s="8">
        <f ca="1">COUNTIF(E8:E38,"ja")</f>
        <v>1</v>
      </c>
      <c r="F39" s="8">
        <f ca="1">COUNTIF(F8:F38,"ja")</f>
        <v>2</v>
      </c>
      <c r="G39" s="8">
        <f ca="1">COUNTIF(G8:G38,"ja")</f>
        <v>1</v>
      </c>
    </row>
    <row r="40" spans="1:7" x14ac:dyDescent="0.3">
      <c r="B40" t="s">
        <v>9</v>
      </c>
    </row>
  </sheetData>
  <conditionalFormatting sqref="D39">
    <cfRule type="expression" dxfId="73" priority="16">
      <formula>$C39&gt;$B39</formula>
    </cfRule>
    <cfRule type="expression" dxfId="72" priority="17">
      <formula>$C39&lt;$B39</formula>
    </cfRule>
  </conditionalFormatting>
  <conditionalFormatting sqref="K10">
    <cfRule type="expression" dxfId="71" priority="8">
      <formula>IF($I$9="Minusstd. Vorjahr:",Zeitkonto-Vorjahr,Zeitkonto+Vorjahr)&lt;0</formula>
    </cfRule>
    <cfRule type="expression" dxfId="70" priority="7">
      <formula>IF($I$9="Minusstd. Vorjahr:",Zeitkonto-Vorjahr,Zeitkonto+Vorjahr)&gt;0</formula>
    </cfRule>
  </conditionalFormatting>
  <conditionalFormatting sqref="A8:G38">
    <cfRule type="expression" dxfId="69" priority="9">
      <formula>$F8="ja"</formula>
    </cfRule>
    <cfRule type="expression" dxfId="68" priority="10">
      <formula>$E8="ja"</formula>
    </cfRule>
    <cfRule type="expression" dxfId="67" priority="11">
      <formula>$G8="ja"</formula>
    </cfRule>
  </conditionalFormatting>
  <conditionalFormatting sqref="D8:D39">
    <cfRule type="expression" dxfId="66" priority="21">
      <formula>$C8&gt;$B8</formula>
    </cfRule>
    <cfRule type="expression" dxfId="65" priority="22">
      <formula>$C8&lt;$B8</formula>
    </cfRule>
  </conditionalFormatting>
  <conditionalFormatting sqref="E8:E38">
    <cfRule type="expression" dxfId="64" priority="5">
      <formula>$E8=0</formula>
    </cfRule>
  </conditionalFormatting>
  <conditionalFormatting sqref="F8:F38">
    <cfRule type="expression" dxfId="63" priority="4">
      <formula>$F8=0</formula>
    </cfRule>
  </conditionalFormatting>
  <conditionalFormatting sqref="G8:G38">
    <cfRule type="expression" dxfId="62" priority="3">
      <formula>$G8=0</formula>
    </cfRule>
  </conditionalFormatting>
  <conditionalFormatting sqref="K9">
    <cfRule type="expression" dxfId="61" priority="2">
      <formula>$I$9="Überstd. Vorjahr:"</formula>
    </cfRule>
    <cfRule type="expression" dxfId="60" priority="1">
      <formula>$I$9="Minusstd. Vorjahr:"</formula>
    </cfRule>
  </conditionalFormatting>
  <dataValidations count="3">
    <dataValidation type="list" allowBlank="1" showInputMessage="1" showErrorMessage="1" sqref="B5" xr:uid="{00000000-0002-0000-0000-000000000000}">
      <formula1>"Januar,Februar,März,April,Mai,Juni,Juli,August,September,Oktober,November,Dezember"</formula1>
    </dataValidation>
    <dataValidation type="list" allowBlank="1" showInputMessage="1" showErrorMessage="1" promptTitle="Zeitkonto Vorjahr" prompt="Bitte wählen" sqref="I9" xr:uid="{00000000-0002-0000-0000-000001000000}">
      <formula1>"Überstd. Vorjahr:,Minusstd. Vorjahr:"</formula1>
    </dataValidation>
    <dataValidation allowBlank="1" showInputMessage="1" showErrorMessage="1" promptTitle="Achtung" prompt="Zeitwert ohne Vorzeichen im Uhrzeitformat eingeben:_x000a_z. B. 04:15_x000a_Falls es Überstd. sind, dies in Zelle I9 auswählen, dto. falls es Minusstd. sind." sqref="K9" xr:uid="{00000000-0002-0000-0000-000002000000}"/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19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42979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42980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42981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42982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42983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42984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42985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42986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42987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42988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42989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42990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42991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42992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42993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42994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42995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42996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42997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42998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42999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43000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43001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43002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43003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43004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43005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43006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43007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43008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 t="str">
        <f>IF(MONTH($A$35)=MONTH($A$35+3),$A$35+3,"")</f>
        <v/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19" priority="4">
      <formula>$C8&gt;$B8</formula>
    </cfRule>
    <cfRule type="expression" dxfId="18" priority="5">
      <formula>$C8&lt;$B8</formula>
    </cfRule>
  </conditionalFormatting>
  <conditionalFormatting sqref="A8:G38">
    <cfRule type="expression" dxfId="17" priority="1">
      <formula>$F8="ja"</formula>
    </cfRule>
    <cfRule type="expression" dxfId="16" priority="2">
      <formula>$E8="ja"</formula>
    </cfRule>
    <cfRule type="expression" dxfId="15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20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43009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43010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43011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43012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43013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43014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43015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43016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43017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43018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43019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43020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43021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43022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43023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43024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43025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43026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43027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43028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43029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43030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43031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43032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43033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43034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43035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43036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43037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43038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>
        <f>IF(MONTH($A$35)=MONTH($A$35+3),$A$35+3,"")</f>
        <v>43039</v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14" priority="4">
      <formula>$C8&gt;$B8</formula>
    </cfRule>
    <cfRule type="expression" dxfId="13" priority="5">
      <formula>$C8&lt;$B8</formula>
    </cfRule>
  </conditionalFormatting>
  <conditionalFormatting sqref="A8:G38">
    <cfRule type="expression" dxfId="12" priority="1">
      <formula>$F8="ja"</formula>
    </cfRule>
    <cfRule type="expression" dxfId="11" priority="2">
      <formula>$E8="ja"</formula>
    </cfRule>
    <cfRule type="expression" dxfId="10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21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43040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43041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43042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43043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43044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43045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43046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43047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43048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43049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43050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43051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43052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43053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43054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43055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43056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43057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43058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43059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43060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43061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43062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43063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43064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43065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43066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43067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43068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43069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 t="str">
        <f>IF(MONTH($A$35)=MONTH($A$35+3),$A$35+3,"")</f>
        <v/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9" priority="4">
      <formula>$C8&gt;$B8</formula>
    </cfRule>
    <cfRule type="expression" dxfId="8" priority="5">
      <formula>$C8&lt;$B8</formula>
    </cfRule>
  </conditionalFormatting>
  <conditionalFormatting sqref="A8:G38">
    <cfRule type="expression" dxfId="7" priority="1">
      <formula>$F8="ja"</formula>
    </cfRule>
    <cfRule type="expression" dxfId="6" priority="2">
      <formula>$E8="ja"</formula>
    </cfRule>
    <cfRule type="expression" dxfId="5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22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43070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43071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43072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43073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43074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43075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43076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43077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43078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43079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43080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43081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43082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43083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43084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43085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43086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43087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43088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43089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43090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43091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43092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43093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43094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43095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43096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43097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43098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43099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>
        <f>IF(MONTH($A$35)=MONTH($A$35+3),$A$35+3,"")</f>
        <v>43100</v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4" priority="4">
      <formula>$C8&gt;$B8</formula>
    </cfRule>
    <cfRule type="expression" dxfId="3" priority="5">
      <formula>$C8&lt;$B8</formula>
    </cfRule>
  </conditionalFormatting>
  <conditionalFormatting sqref="A8:G38">
    <cfRule type="expression" dxfId="2" priority="1">
      <formula>$F8="ja"</formula>
    </cfRule>
    <cfRule type="expression" dxfId="1" priority="2">
      <formula>$E8="ja"</formula>
    </cfRule>
    <cfRule type="expression" dxfId="0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zoomScaleNormal="100" workbookViewId="0">
      <selection activeCell="D40" sqref="D40"/>
    </sheetView>
  </sheetViews>
  <sheetFormatPr baseColWidth="10" defaultRowHeight="14.4" x14ac:dyDescent="0.3"/>
  <cols>
    <col min="1" max="1" width="20.109375" customWidth="1"/>
    <col min="4" max="4" width="14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3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42736</v>
      </c>
      <c r="B8" s="3">
        <v>0.16666666666666666</v>
      </c>
      <c r="C8" s="3">
        <v>0</v>
      </c>
      <c r="D8" s="3">
        <f>IF(OR(B8="",C8=""),"",ABS(C8-B8))</f>
        <v>0.16666666666666666</v>
      </c>
      <c r="E8" s="8"/>
      <c r="F8" s="8"/>
      <c r="G8" s="8" t="s">
        <v>27</v>
      </c>
    </row>
    <row r="9" spans="1:7" x14ac:dyDescent="0.3">
      <c r="A9" s="6">
        <f>IFERROR(A8+1,"")</f>
        <v>42737</v>
      </c>
      <c r="B9" s="3">
        <v>0.16666666666666666</v>
      </c>
      <c r="C9" s="3">
        <v>0.16666666666666666</v>
      </c>
      <c r="D9" s="3">
        <f t="shared" ref="D9:D10" si="0">IF(OR(B9="",C9=""),"",ABS(C9-B9))</f>
        <v>0</v>
      </c>
      <c r="E9" s="8"/>
      <c r="F9" s="8" t="s">
        <v>27</v>
      </c>
      <c r="G9" s="8"/>
    </row>
    <row r="10" spans="1:7" x14ac:dyDescent="0.3">
      <c r="A10" s="6">
        <f t="shared" ref="A10:A35" si="1">IFERROR(A9+1,"")</f>
        <v>42738</v>
      </c>
      <c r="B10" s="3">
        <v>0.16666666666666666</v>
      </c>
      <c r="C10" s="3">
        <v>8.3333333333333329E-2</v>
      </c>
      <c r="D10" s="3">
        <f t="shared" si="0"/>
        <v>8.3333333333333329E-2</v>
      </c>
      <c r="E10" s="8" t="s">
        <v>27</v>
      </c>
      <c r="F10" s="8"/>
      <c r="G10" s="8"/>
    </row>
    <row r="11" spans="1:7" x14ac:dyDescent="0.3">
      <c r="A11" s="6">
        <f t="shared" si="1"/>
        <v>42739</v>
      </c>
      <c r="B11" s="3">
        <v>0.16666666666666666</v>
      </c>
      <c r="C11" s="3">
        <v>0.16666666666666666</v>
      </c>
      <c r="D11" s="3">
        <f>IF(OR(B11="",C11=""),"",ABS(C11-B11))</f>
        <v>0</v>
      </c>
      <c r="E11" s="8"/>
      <c r="F11" s="8" t="s">
        <v>27</v>
      </c>
      <c r="G11" s="8"/>
    </row>
    <row r="12" spans="1:7" x14ac:dyDescent="0.3">
      <c r="A12" s="6">
        <f t="shared" si="1"/>
        <v>42740</v>
      </c>
      <c r="B12" s="3">
        <v>0.16666666666666666</v>
      </c>
      <c r="C12" s="3">
        <v>8.3333333333333329E-2</v>
      </c>
      <c r="D12" s="3">
        <f t="shared" ref="D12:D13" si="2">IF(OR(B12="",C12=""),"",ABS(C12-B12))</f>
        <v>8.3333333333333329E-2</v>
      </c>
      <c r="E12" s="8"/>
      <c r="F12" s="8"/>
      <c r="G12" s="8"/>
    </row>
    <row r="13" spans="1:7" x14ac:dyDescent="0.3">
      <c r="A13" s="6">
        <f t="shared" si="1"/>
        <v>42741</v>
      </c>
      <c r="B13" s="3">
        <v>0.16666666666666666</v>
      </c>
      <c r="C13" s="3">
        <v>0.33333333333333331</v>
      </c>
      <c r="D13" s="3">
        <f t="shared" si="2"/>
        <v>0.16666666666666666</v>
      </c>
      <c r="E13" s="8"/>
      <c r="F13" s="8"/>
      <c r="G13" s="8"/>
    </row>
    <row r="14" spans="1:7" x14ac:dyDescent="0.3">
      <c r="A14" s="6">
        <f t="shared" si="1"/>
        <v>42742</v>
      </c>
      <c r="B14" s="3">
        <v>0.16666666666666666</v>
      </c>
      <c r="C14" s="3">
        <v>0</v>
      </c>
      <c r="D14" s="3">
        <f>IF(OR(B14="",C14=""),"",ABS(C14-B14))</f>
        <v>0.16666666666666666</v>
      </c>
      <c r="E14" s="8"/>
      <c r="F14" s="8"/>
      <c r="G14" s="8"/>
    </row>
    <row r="15" spans="1:7" x14ac:dyDescent="0.3">
      <c r="A15" s="6">
        <f t="shared" si="1"/>
        <v>42743</v>
      </c>
      <c r="B15" s="3">
        <v>0.16666666666666666</v>
      </c>
      <c r="C15" s="3">
        <v>8.3333333333333329E-2</v>
      </c>
      <c r="D15" s="3">
        <f t="shared" ref="D15:D16" si="3">IF(OR(B15="",C15=""),"",ABS(C15-B15))</f>
        <v>8.3333333333333329E-2</v>
      </c>
      <c r="E15" s="8"/>
      <c r="F15" s="8"/>
      <c r="G15" s="8"/>
    </row>
    <row r="16" spans="1:7" x14ac:dyDescent="0.3">
      <c r="A16" s="6">
        <f t="shared" si="1"/>
        <v>42744</v>
      </c>
      <c r="B16" s="3">
        <v>0.16666666666666666</v>
      </c>
      <c r="C16" s="3">
        <v>0.33333333333333331</v>
      </c>
      <c r="D16" s="3">
        <f t="shared" si="3"/>
        <v>0.16666666666666666</v>
      </c>
      <c r="E16" s="8"/>
      <c r="F16" s="8"/>
      <c r="G16" s="8"/>
    </row>
    <row r="17" spans="1:7" x14ac:dyDescent="0.3">
      <c r="A17" s="6">
        <f t="shared" si="1"/>
        <v>42745</v>
      </c>
      <c r="B17" s="3">
        <v>0.16666666666666666</v>
      </c>
      <c r="C17" s="3">
        <v>0</v>
      </c>
      <c r="D17" s="3">
        <f>IF(OR(B17="",C17=""),"",ABS(C17-B17))</f>
        <v>0.16666666666666666</v>
      </c>
      <c r="E17" s="8"/>
      <c r="F17" s="8"/>
      <c r="G17" s="8"/>
    </row>
    <row r="18" spans="1:7" x14ac:dyDescent="0.3">
      <c r="A18" s="6">
        <f t="shared" si="1"/>
        <v>42746</v>
      </c>
      <c r="B18" s="3">
        <v>0.16666666666666666</v>
      </c>
      <c r="C18" s="3">
        <v>8.3333333333333329E-2</v>
      </c>
      <c r="D18" s="3">
        <f t="shared" ref="D18:D19" si="4">IF(OR(B18="",C18=""),"",ABS(C18-B18))</f>
        <v>8.3333333333333329E-2</v>
      </c>
      <c r="E18" s="8"/>
      <c r="F18" s="8"/>
      <c r="G18" s="8"/>
    </row>
    <row r="19" spans="1:7" x14ac:dyDescent="0.3">
      <c r="A19" s="6">
        <f t="shared" si="1"/>
        <v>42747</v>
      </c>
      <c r="B19" s="3">
        <v>0.16666666666666666</v>
      </c>
      <c r="C19" s="3">
        <v>0.33333333333333331</v>
      </c>
      <c r="D19" s="3">
        <f t="shared" si="4"/>
        <v>0.16666666666666666</v>
      </c>
      <c r="E19" s="8"/>
      <c r="F19" s="8"/>
      <c r="G19" s="8"/>
    </row>
    <row r="20" spans="1:7" x14ac:dyDescent="0.3">
      <c r="A20" s="6">
        <f t="shared" si="1"/>
        <v>42748</v>
      </c>
      <c r="B20" s="3">
        <v>0.16666666666666666</v>
      </c>
      <c r="C20" s="3">
        <v>0</v>
      </c>
      <c r="D20" s="3">
        <f>IF(OR(B20="",C20=""),"",ABS(C20-B20))</f>
        <v>0.16666666666666666</v>
      </c>
      <c r="E20" s="8"/>
      <c r="F20" s="8"/>
      <c r="G20" s="8"/>
    </row>
    <row r="21" spans="1:7" x14ac:dyDescent="0.3">
      <c r="A21" s="6">
        <f t="shared" si="1"/>
        <v>42749</v>
      </c>
      <c r="B21" s="3">
        <v>0.16666666666666666</v>
      </c>
      <c r="C21" s="3">
        <v>8.3333333333333329E-2</v>
      </c>
      <c r="D21" s="3">
        <f t="shared" ref="D21:D22" si="5">IF(OR(B21="",C21=""),"",ABS(C21-B21))</f>
        <v>8.3333333333333329E-2</v>
      </c>
      <c r="E21" s="8"/>
      <c r="F21" s="8"/>
      <c r="G21" s="8"/>
    </row>
    <row r="22" spans="1:7" x14ac:dyDescent="0.3">
      <c r="A22" s="6">
        <f t="shared" si="1"/>
        <v>42750</v>
      </c>
      <c r="B22" s="3">
        <v>0.16666666666666666</v>
      </c>
      <c r="C22" s="3">
        <v>0.33333333333333331</v>
      </c>
      <c r="D22" s="3">
        <f t="shared" si="5"/>
        <v>0.16666666666666666</v>
      </c>
      <c r="E22" s="8"/>
      <c r="F22" s="8"/>
      <c r="G22" s="8"/>
    </row>
    <row r="23" spans="1:7" x14ac:dyDescent="0.3">
      <c r="A23" s="6">
        <f t="shared" si="1"/>
        <v>42751</v>
      </c>
      <c r="B23" s="3">
        <v>0.16666666666666666</v>
      </c>
      <c r="C23" s="3">
        <v>0</v>
      </c>
      <c r="D23" s="3">
        <f>IF(OR(B23="",C23=""),"",ABS(C23-B23))</f>
        <v>0.16666666666666666</v>
      </c>
      <c r="E23" s="8"/>
      <c r="F23" s="8"/>
      <c r="G23" s="8"/>
    </row>
    <row r="24" spans="1:7" x14ac:dyDescent="0.3">
      <c r="A24" s="6">
        <f t="shared" si="1"/>
        <v>42752</v>
      </c>
      <c r="B24" s="3">
        <v>0.16666666666666666</v>
      </c>
      <c r="C24" s="3">
        <v>8.3333333333333329E-2</v>
      </c>
      <c r="D24" s="3">
        <f t="shared" ref="D24:D25" si="6">IF(OR(B24="",C24=""),"",ABS(C24-B24))</f>
        <v>8.3333333333333329E-2</v>
      </c>
      <c r="E24" s="8"/>
      <c r="F24" s="8"/>
      <c r="G24" s="8"/>
    </row>
    <row r="25" spans="1:7" x14ac:dyDescent="0.3">
      <c r="A25" s="6">
        <f t="shared" si="1"/>
        <v>42753</v>
      </c>
      <c r="B25" s="3">
        <v>0.16666666666666666</v>
      </c>
      <c r="C25" s="3">
        <v>0.33333333333333331</v>
      </c>
      <c r="D25" s="3">
        <f t="shared" si="6"/>
        <v>0.16666666666666666</v>
      </c>
      <c r="E25" s="8"/>
      <c r="F25" s="8"/>
      <c r="G25" s="8"/>
    </row>
    <row r="26" spans="1:7" x14ac:dyDescent="0.3">
      <c r="A26" s="6">
        <f t="shared" si="1"/>
        <v>42754</v>
      </c>
      <c r="B26" s="3">
        <v>0.16666666666666666</v>
      </c>
      <c r="C26" s="3">
        <v>0</v>
      </c>
      <c r="D26" s="3">
        <f>IF(OR(B26="",C26=""),"",ABS(C26-B26))</f>
        <v>0.16666666666666666</v>
      </c>
      <c r="E26" s="8"/>
      <c r="F26" s="8"/>
      <c r="G26" s="8"/>
    </row>
    <row r="27" spans="1:7" x14ac:dyDescent="0.3">
      <c r="A27" s="6">
        <f t="shared" si="1"/>
        <v>42755</v>
      </c>
      <c r="B27" s="3">
        <v>0.16666666666666666</v>
      </c>
      <c r="C27" s="3">
        <v>8.3333333333333329E-2</v>
      </c>
      <c r="D27" s="3">
        <f t="shared" ref="D27:D28" si="7">IF(OR(B27="",C27=""),"",ABS(C27-B27))</f>
        <v>8.3333333333333329E-2</v>
      </c>
      <c r="E27" s="8"/>
      <c r="F27" s="8"/>
      <c r="G27" s="8"/>
    </row>
    <row r="28" spans="1:7" x14ac:dyDescent="0.3">
      <c r="A28" s="6">
        <f t="shared" si="1"/>
        <v>42756</v>
      </c>
      <c r="B28" s="3">
        <v>0.16666666666666666</v>
      </c>
      <c r="C28" s="3">
        <v>0.33333333333333331</v>
      </c>
      <c r="D28" s="3">
        <f t="shared" si="7"/>
        <v>0.16666666666666666</v>
      </c>
      <c r="E28" s="8"/>
      <c r="F28" s="8"/>
      <c r="G28" s="8"/>
    </row>
    <row r="29" spans="1:7" x14ac:dyDescent="0.3">
      <c r="A29" s="6">
        <f t="shared" si="1"/>
        <v>42757</v>
      </c>
      <c r="B29" s="3">
        <v>0.16666666666666666</v>
      </c>
      <c r="C29" s="3">
        <v>0</v>
      </c>
      <c r="D29" s="3">
        <f>IF(OR(B29="",C29=""),"",ABS(C29-B29))</f>
        <v>0.16666666666666666</v>
      </c>
      <c r="E29" s="8"/>
      <c r="F29" s="8"/>
      <c r="G29" s="8"/>
    </row>
    <row r="30" spans="1:7" x14ac:dyDescent="0.3">
      <c r="A30" s="6">
        <f t="shared" si="1"/>
        <v>42758</v>
      </c>
      <c r="B30" s="3">
        <v>0.16666666666666666</v>
      </c>
      <c r="C30" s="3">
        <v>8.3333333333333329E-2</v>
      </c>
      <c r="D30" s="3">
        <f t="shared" ref="D30:D31" si="8">IF(OR(B30="",C30=""),"",ABS(C30-B30))</f>
        <v>8.3333333333333329E-2</v>
      </c>
      <c r="E30" s="8"/>
      <c r="F30" s="8"/>
      <c r="G30" s="8"/>
    </row>
    <row r="31" spans="1:7" x14ac:dyDescent="0.3">
      <c r="A31" s="6">
        <f t="shared" si="1"/>
        <v>42759</v>
      </c>
      <c r="B31" s="3">
        <v>0.16666666666666666</v>
      </c>
      <c r="C31" s="3">
        <v>0.33333333333333331</v>
      </c>
      <c r="D31" s="3">
        <f t="shared" si="8"/>
        <v>0.16666666666666666</v>
      </c>
      <c r="E31" s="8"/>
      <c r="F31" s="8"/>
      <c r="G31" s="8"/>
    </row>
    <row r="32" spans="1:7" x14ac:dyDescent="0.3">
      <c r="A32" s="6">
        <f t="shared" si="1"/>
        <v>42760</v>
      </c>
      <c r="B32" s="3">
        <v>0.16666666666666666</v>
      </c>
      <c r="C32" s="3">
        <v>0</v>
      </c>
      <c r="D32" s="3">
        <f>IF(OR(B32="",C32=""),"",ABS(C32-B32))</f>
        <v>0.16666666666666666</v>
      </c>
      <c r="E32" s="8"/>
      <c r="F32" s="8"/>
      <c r="G32" s="8"/>
    </row>
    <row r="33" spans="1:7" x14ac:dyDescent="0.3">
      <c r="A33" s="6">
        <f t="shared" si="1"/>
        <v>42761</v>
      </c>
      <c r="B33" s="3">
        <v>0.16666666666666666</v>
      </c>
      <c r="C33" s="3">
        <v>8.3333333333333329E-2</v>
      </c>
      <c r="D33" s="3">
        <f t="shared" ref="D33:D34" si="9">IF(OR(B33="",C33=""),"",ABS(C33-B33))</f>
        <v>8.3333333333333329E-2</v>
      </c>
      <c r="E33" s="8"/>
      <c r="F33" s="8"/>
      <c r="G33" s="8"/>
    </row>
    <row r="34" spans="1:7" x14ac:dyDescent="0.3">
      <c r="A34" s="6">
        <f t="shared" si="1"/>
        <v>42762</v>
      </c>
      <c r="B34" s="3">
        <v>0.16666666666666666</v>
      </c>
      <c r="C34" s="3">
        <v>0.33333333333333331</v>
      </c>
      <c r="D34" s="3">
        <f t="shared" si="9"/>
        <v>0.16666666666666666</v>
      </c>
      <c r="E34" s="8"/>
      <c r="F34" s="8"/>
      <c r="G34" s="8"/>
    </row>
    <row r="35" spans="1:7" x14ac:dyDescent="0.3">
      <c r="A35" s="6">
        <f t="shared" si="1"/>
        <v>42763</v>
      </c>
      <c r="B35" s="3">
        <v>0.16666666666666666</v>
      </c>
      <c r="C35" s="3">
        <v>0</v>
      </c>
      <c r="D35" s="3">
        <f>IF(OR(B35="",C35=""),"",ABS(C35-B35))</f>
        <v>0.16666666666666666</v>
      </c>
      <c r="E35" s="8"/>
      <c r="F35" s="8"/>
      <c r="G35" s="8"/>
    </row>
    <row r="36" spans="1:7" x14ac:dyDescent="0.3">
      <c r="A36" s="6">
        <f>IF(MONTH($A$35)=MONTH($A$35+1),$A$35+1,"")</f>
        <v>42764</v>
      </c>
      <c r="B36" s="3">
        <v>0.16666666666666666</v>
      </c>
      <c r="C36" s="3">
        <v>8.3333333333333329E-2</v>
      </c>
      <c r="D36" s="3">
        <f t="shared" ref="D36:D37" si="10">IF(OR(B36="",C36=""),"",ABS(C36-B36))</f>
        <v>8.3333333333333329E-2</v>
      </c>
      <c r="E36" s="8"/>
      <c r="F36" s="8"/>
      <c r="G36" s="8"/>
    </row>
    <row r="37" spans="1:7" x14ac:dyDescent="0.3">
      <c r="A37" s="6">
        <f>IF(MONTH($A$35)=MONTH($A$35+2),$A$35+2,"")</f>
        <v>42765</v>
      </c>
      <c r="B37" s="3">
        <v>0.16666666666666666</v>
      </c>
      <c r="C37" s="3">
        <v>0.125</v>
      </c>
      <c r="D37" s="3">
        <f t="shared" si="10"/>
        <v>4.1666666666666657E-2</v>
      </c>
      <c r="E37" s="8"/>
      <c r="F37" s="8"/>
      <c r="G37" s="8"/>
    </row>
    <row r="38" spans="1:7" x14ac:dyDescent="0.3">
      <c r="A38" s="6">
        <f>IF(MONTH($A$35)=MONTH($A$35+3),$A$35+3,"")</f>
        <v>42766</v>
      </c>
      <c r="B38" s="3">
        <v>0.16666666666666666</v>
      </c>
      <c r="C38" s="3">
        <v>0</v>
      </c>
      <c r="D38" s="3">
        <f t="shared" ref="D38" si="11">IF(OR(B38="",C38=""),"",ABS(C38-B38))</f>
        <v>0.16666666666666666</v>
      </c>
      <c r="E38" s="8"/>
      <c r="F38" s="8"/>
      <c r="G38" s="8"/>
    </row>
    <row r="39" spans="1:7" x14ac:dyDescent="0.3">
      <c r="A39" s="5" t="s">
        <v>8</v>
      </c>
      <c r="B39" s="4">
        <f>SUM(B8:B38)</f>
        <v>5.166666666666667</v>
      </c>
      <c r="C39" s="4">
        <f t="shared" ref="C39" si="12">SUM(C8:C38)</f>
        <v>3.9583333333333344</v>
      </c>
      <c r="D39" s="3">
        <f>IF(OR(B39="",C39=""),"",ABS(C39-B39))</f>
        <v>1.2083333333333326</v>
      </c>
      <c r="E39" s="8">
        <f>COUNTIF(E8:E38,"ja")</f>
        <v>1</v>
      </c>
      <c r="F39" s="8">
        <f>COUNTIF(F8:F38,"ja")</f>
        <v>2</v>
      </c>
      <c r="G39" s="8">
        <f>COUNTIF(G8:G38,"ja")</f>
        <v>1</v>
      </c>
    </row>
    <row r="40" spans="1:7" x14ac:dyDescent="0.3">
      <c r="B40" t="s">
        <v>9</v>
      </c>
    </row>
  </sheetData>
  <conditionalFormatting sqref="D8:D39">
    <cfRule type="expression" dxfId="59" priority="8">
      <formula>$C8&gt;$B8</formula>
    </cfRule>
    <cfRule type="expression" dxfId="58" priority="9">
      <formula>$C8&lt;$B8</formula>
    </cfRule>
  </conditionalFormatting>
  <conditionalFormatting sqref="A8:G38">
    <cfRule type="expression" dxfId="57" priority="2">
      <formula>$E8="ja"</formula>
    </cfRule>
    <cfRule type="expression" dxfId="56" priority="1">
      <formula>$F8="ja"</formula>
    </cfRule>
    <cfRule type="expression" dxfId="55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10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42767</v>
      </c>
      <c r="B8" s="3">
        <v>0.33333333333333331</v>
      </c>
      <c r="C8" s="3">
        <v>0.5</v>
      </c>
      <c r="D8" s="3">
        <f>IF(OR(B8="",C8=""),"",ABS(C8-B8))</f>
        <v>0.16666666666666669</v>
      </c>
      <c r="E8" s="8"/>
      <c r="F8" s="8"/>
      <c r="G8" s="8"/>
    </row>
    <row r="9" spans="1:7" x14ac:dyDescent="0.3">
      <c r="A9" s="6">
        <f>IFERROR(A8+1,"")</f>
        <v>42768</v>
      </c>
      <c r="B9" s="3">
        <v>0.33333333333333331</v>
      </c>
      <c r="C9" s="3">
        <v>0.33333333333333331</v>
      </c>
      <c r="D9" s="3">
        <f t="shared" ref="D9:D38" si="0">IF(OR(B9="",C9=""),"",ABS(C9-B9))</f>
        <v>0</v>
      </c>
      <c r="E9" s="8"/>
      <c r="F9" s="8" t="s">
        <v>27</v>
      </c>
      <c r="G9" s="8"/>
    </row>
    <row r="10" spans="1:7" x14ac:dyDescent="0.3">
      <c r="A10" s="6">
        <f t="shared" ref="A10:A35" si="1">IFERROR(A9+1,"")</f>
        <v>42769</v>
      </c>
      <c r="B10" s="3">
        <v>0.33333333333333331</v>
      </c>
      <c r="C10" s="3">
        <v>0.33333333333333331</v>
      </c>
      <c r="D10" s="3">
        <f t="shared" si="0"/>
        <v>0</v>
      </c>
      <c r="E10" s="8" t="s">
        <v>27</v>
      </c>
      <c r="F10" s="8"/>
      <c r="G10" s="8"/>
    </row>
    <row r="11" spans="1:7" x14ac:dyDescent="0.3">
      <c r="A11" s="6">
        <f t="shared" si="1"/>
        <v>42770</v>
      </c>
      <c r="B11" s="3">
        <v>0.33333333333333331</v>
      </c>
      <c r="C11" s="3">
        <v>0</v>
      </c>
      <c r="D11" s="3">
        <f t="shared" si="0"/>
        <v>0.33333333333333331</v>
      </c>
      <c r="E11" s="8"/>
      <c r="F11" s="8"/>
      <c r="G11" s="8" t="s">
        <v>27</v>
      </c>
    </row>
    <row r="12" spans="1:7" x14ac:dyDescent="0.3">
      <c r="A12" s="6">
        <f t="shared" si="1"/>
        <v>42771</v>
      </c>
      <c r="B12" s="3">
        <v>0.33333333333333331</v>
      </c>
      <c r="C12" s="3">
        <v>0.5</v>
      </c>
      <c r="D12" s="3">
        <f t="shared" si="0"/>
        <v>0.16666666666666669</v>
      </c>
      <c r="E12" s="8"/>
      <c r="F12" s="8"/>
      <c r="G12" s="8"/>
    </row>
    <row r="13" spans="1:7" x14ac:dyDescent="0.3">
      <c r="A13" s="6">
        <f t="shared" si="1"/>
        <v>42772</v>
      </c>
      <c r="B13" s="3">
        <v>0.33333333333333331</v>
      </c>
      <c r="C13" s="3">
        <v>0.5</v>
      </c>
      <c r="D13" s="3">
        <f t="shared" si="0"/>
        <v>0.16666666666666669</v>
      </c>
      <c r="E13" s="8"/>
      <c r="F13" s="8"/>
      <c r="G13" s="8"/>
    </row>
    <row r="14" spans="1:7" x14ac:dyDescent="0.3">
      <c r="A14" s="6">
        <f t="shared" si="1"/>
        <v>42773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42774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42775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42776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42777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42778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42779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42780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42781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42782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42783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42784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42785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42786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42787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42788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42789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42790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42791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42792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42793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42794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 t="str">
        <f>IF(MONTH($A$35)=MONTH($A$35+1),$A$35+1,"")</f>
        <v/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 t="str">
        <f>IF(MONTH($A$35)=MONTH($A$35+2),$A$35+2,"")</f>
        <v/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 t="str">
        <f>IF(MONTH($A$35)=MONTH($A$35+3),$A$35+3,"")</f>
        <v/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1.9999999999999998</v>
      </c>
      <c r="C39" s="4">
        <f t="shared" ref="C39" si="2">SUM(C8:C38)</f>
        <v>2.1666666666666665</v>
      </c>
      <c r="D39" s="3">
        <f>IF(OR(B39="",C39=""),"",ABS(C39-B39))</f>
        <v>0.16666666666666674</v>
      </c>
      <c r="E39" s="8">
        <f>COUNTIF(E8:E38,"ja")</f>
        <v>1</v>
      </c>
      <c r="F39" s="8">
        <f>COUNTIF(F8:F38,"ja")</f>
        <v>1</v>
      </c>
      <c r="G39" s="8">
        <f>COUNTIF(G8:G38,"ja")</f>
        <v>1</v>
      </c>
    </row>
    <row r="40" spans="1:7" x14ac:dyDescent="0.3">
      <c r="B40" t="s">
        <v>9</v>
      </c>
    </row>
  </sheetData>
  <conditionalFormatting sqref="D8:D39">
    <cfRule type="expression" dxfId="54" priority="4">
      <formula>$C8&gt;$B8</formula>
    </cfRule>
    <cfRule type="expression" dxfId="53" priority="5">
      <formula>$C8&lt;$B8</formula>
    </cfRule>
  </conditionalFormatting>
  <conditionalFormatting sqref="A8:G38">
    <cfRule type="expression" dxfId="52" priority="1">
      <formula>$F8="ja"</formula>
    </cfRule>
    <cfRule type="expression" dxfId="51" priority="2">
      <formula>$E8="ja"</formula>
    </cfRule>
    <cfRule type="expression" dxfId="50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14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42795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42796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42797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42798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42799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42800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42801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42802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42803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42804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42805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42806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42807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42808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42809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42810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42811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42812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42813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42814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42815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42816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42817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42818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42819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42820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42821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42822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42823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42824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>
        <f>IF(MONTH($A$35)=MONTH($A$35+3),$A$35+3,"")</f>
        <v>42825</v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49" priority="4">
      <formula>$C8&gt;$B8</formula>
    </cfRule>
    <cfRule type="expression" dxfId="48" priority="5">
      <formula>$C8&lt;$B8</formula>
    </cfRule>
  </conditionalFormatting>
  <conditionalFormatting sqref="A8:G38">
    <cfRule type="expression" dxfId="47" priority="1">
      <formula>$F8="ja"</formula>
    </cfRule>
    <cfRule type="expression" dxfId="46" priority="2">
      <formula>$E8="ja"</formula>
    </cfRule>
    <cfRule type="expression" dxfId="45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15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42826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42827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42828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42829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42830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42831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42832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42833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42834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42835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42836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42837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42838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42839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42840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42841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42842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42843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42844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42845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42846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42847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42848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42849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42850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42851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42852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42853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42854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42855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 t="str">
        <f>IF(MONTH($A$35)=MONTH($A$35+3),$A$35+3,"")</f>
        <v/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44" priority="4">
      <formula>$C8&gt;$B8</formula>
    </cfRule>
    <cfRule type="expression" dxfId="43" priority="5">
      <formula>$C8&lt;$B8</formula>
    </cfRule>
  </conditionalFormatting>
  <conditionalFormatting sqref="A8:G38">
    <cfRule type="expression" dxfId="42" priority="1">
      <formula>$F8="ja"</formula>
    </cfRule>
    <cfRule type="expression" dxfId="41" priority="2">
      <formula>$E8="ja"</formula>
    </cfRule>
    <cfRule type="expression" dxfId="40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23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42856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42857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42858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42859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42860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42861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42862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42863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42864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42865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42866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42867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42868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42869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42870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42871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42872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42873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42874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42875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42876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42877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42878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42879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42880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42881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42882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42883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42884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42885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>
        <f>IF(MONTH($A$35)=MONTH($A$35+3),$A$35+3,"")</f>
        <v>42886</v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39" priority="4">
      <formula>$C8&gt;$B8</formula>
    </cfRule>
    <cfRule type="expression" dxfId="38" priority="5">
      <formula>$C8&lt;$B8</formula>
    </cfRule>
  </conditionalFormatting>
  <conditionalFormatting sqref="A8:G38">
    <cfRule type="expression" dxfId="37" priority="1">
      <formula>$F8="ja"</formula>
    </cfRule>
    <cfRule type="expression" dxfId="36" priority="2">
      <formula>$E8="ja"</formula>
    </cfRule>
    <cfRule type="expression" dxfId="35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16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42887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42888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42889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42890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42891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42892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42893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42894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42895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42896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42897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42898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42899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42900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42901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42902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42903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42904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42905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42906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42907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42908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42909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42910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42911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42912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42913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42914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42915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42916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 t="str">
        <f>IF(MONTH($A$35)=MONTH($A$35+3),$A$35+3,"")</f>
        <v/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34" priority="4">
      <formula>$C8&gt;$B8</formula>
    </cfRule>
    <cfRule type="expression" dxfId="33" priority="5">
      <formula>$C8&lt;$B8</formula>
    </cfRule>
  </conditionalFormatting>
  <conditionalFormatting sqref="A8:G38">
    <cfRule type="expression" dxfId="32" priority="1">
      <formula>$F8="ja"</formula>
    </cfRule>
    <cfRule type="expression" dxfId="31" priority="2">
      <formula>$E8="ja"</formula>
    </cfRule>
    <cfRule type="expression" dxfId="30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zoomScaleNormal="100" workbookViewId="0"/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17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42917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42918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42919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42920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42921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42922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42923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42924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42925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42926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42927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42928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42929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42930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42931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42932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42933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42934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42935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42936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42937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42938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42939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42940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42941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42942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42943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42944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42945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42946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>
        <f>IF(MONTH($A$35)=MONTH($A$35+3),$A$35+3,"")</f>
        <v>42947</v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29" priority="4">
      <formula>$C8&gt;$B8</formula>
    </cfRule>
    <cfRule type="expression" dxfId="28" priority="5">
      <formula>$C8&lt;$B8</formula>
    </cfRule>
  </conditionalFormatting>
  <conditionalFormatting sqref="A8:G38">
    <cfRule type="expression" dxfId="27" priority="1">
      <formula>$F8="ja"</formula>
    </cfRule>
    <cfRule type="expression" dxfId="26" priority="2">
      <formula>$E8="ja"</formula>
    </cfRule>
    <cfRule type="expression" dxfId="25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20.109375" customWidth="1"/>
    <col min="7" max="7" width="12.6640625" bestFit="1" customWidth="1"/>
  </cols>
  <sheetData>
    <row r="1" spans="1:7" x14ac:dyDescent="0.3">
      <c r="A1" t="s">
        <v>0</v>
      </c>
    </row>
    <row r="3" spans="1:7" x14ac:dyDescent="0.3">
      <c r="A3" t="s">
        <v>31</v>
      </c>
    </row>
    <row r="5" spans="1:7" x14ac:dyDescent="0.3">
      <c r="A5" t="s">
        <v>1</v>
      </c>
      <c r="B5" s="7" t="s">
        <v>18</v>
      </c>
      <c r="C5" t="s">
        <v>2</v>
      </c>
      <c r="D5" s="7">
        <f>Übersicht!D5</f>
        <v>2017</v>
      </c>
    </row>
    <row r="7" spans="1:7" x14ac:dyDescent="0.3">
      <c r="A7" s="1" t="s">
        <v>4</v>
      </c>
      <c r="B7" t="s">
        <v>5</v>
      </c>
      <c r="C7" t="s">
        <v>7</v>
      </c>
      <c r="D7" t="s">
        <v>6</v>
      </c>
      <c r="E7" t="s">
        <v>11</v>
      </c>
      <c r="F7" t="s">
        <v>12</v>
      </c>
      <c r="G7" t="s">
        <v>13</v>
      </c>
    </row>
    <row r="8" spans="1:7" x14ac:dyDescent="0.3">
      <c r="A8" s="6">
        <f>IFERROR(DATEVALUE(CONCATENATE(1,B5,D5)),"")</f>
        <v>42948</v>
      </c>
      <c r="B8" s="3"/>
      <c r="C8" s="3"/>
      <c r="D8" s="3" t="str">
        <f>IF(OR(B8="",C8=""),"",ABS(C8-B8))</f>
        <v/>
      </c>
      <c r="E8" s="8"/>
      <c r="F8" s="8"/>
      <c r="G8" s="8"/>
    </row>
    <row r="9" spans="1:7" x14ac:dyDescent="0.3">
      <c r="A9" s="6">
        <f>IFERROR(A8+1,"")</f>
        <v>42949</v>
      </c>
      <c r="B9" s="3"/>
      <c r="C9" s="3"/>
      <c r="D9" s="3" t="str">
        <f t="shared" ref="D9:D38" si="0">IF(OR(B9="",C9=""),"",ABS(C9-B9))</f>
        <v/>
      </c>
      <c r="E9" s="8"/>
      <c r="F9" s="8"/>
      <c r="G9" s="8"/>
    </row>
    <row r="10" spans="1:7" x14ac:dyDescent="0.3">
      <c r="A10" s="6">
        <f t="shared" ref="A10:A35" si="1">IFERROR(A9+1,"")</f>
        <v>42950</v>
      </c>
      <c r="B10" s="3"/>
      <c r="C10" s="3"/>
      <c r="D10" s="3" t="str">
        <f t="shared" si="0"/>
        <v/>
      </c>
      <c r="E10" s="8"/>
      <c r="F10" s="8"/>
      <c r="G10" s="8"/>
    </row>
    <row r="11" spans="1:7" x14ac:dyDescent="0.3">
      <c r="A11" s="6">
        <f t="shared" si="1"/>
        <v>42951</v>
      </c>
      <c r="B11" s="3"/>
      <c r="C11" s="3"/>
      <c r="D11" s="3" t="str">
        <f t="shared" si="0"/>
        <v/>
      </c>
      <c r="E11" s="8"/>
      <c r="F11" s="8"/>
      <c r="G11" s="8"/>
    </row>
    <row r="12" spans="1:7" x14ac:dyDescent="0.3">
      <c r="A12" s="6">
        <f t="shared" si="1"/>
        <v>42952</v>
      </c>
      <c r="B12" s="3"/>
      <c r="C12" s="3"/>
      <c r="D12" s="3" t="str">
        <f t="shared" si="0"/>
        <v/>
      </c>
      <c r="E12" s="8"/>
      <c r="F12" s="8"/>
      <c r="G12" s="8"/>
    </row>
    <row r="13" spans="1:7" x14ac:dyDescent="0.3">
      <c r="A13" s="6">
        <f t="shared" si="1"/>
        <v>42953</v>
      </c>
      <c r="B13" s="3"/>
      <c r="C13" s="3"/>
      <c r="D13" s="3" t="str">
        <f t="shared" si="0"/>
        <v/>
      </c>
      <c r="E13" s="8"/>
      <c r="F13" s="8"/>
      <c r="G13" s="8"/>
    </row>
    <row r="14" spans="1:7" x14ac:dyDescent="0.3">
      <c r="A14" s="6">
        <f t="shared" si="1"/>
        <v>42954</v>
      </c>
      <c r="B14" s="3"/>
      <c r="C14" s="3"/>
      <c r="D14" s="3" t="str">
        <f t="shared" si="0"/>
        <v/>
      </c>
      <c r="E14" s="8"/>
      <c r="F14" s="8"/>
      <c r="G14" s="8"/>
    </row>
    <row r="15" spans="1:7" x14ac:dyDescent="0.3">
      <c r="A15" s="6">
        <f t="shared" si="1"/>
        <v>42955</v>
      </c>
      <c r="B15" s="3"/>
      <c r="C15" s="3"/>
      <c r="D15" s="3" t="str">
        <f t="shared" si="0"/>
        <v/>
      </c>
      <c r="E15" s="8"/>
      <c r="F15" s="8"/>
      <c r="G15" s="8"/>
    </row>
    <row r="16" spans="1:7" x14ac:dyDescent="0.3">
      <c r="A16" s="6">
        <f t="shared" si="1"/>
        <v>42956</v>
      </c>
      <c r="B16" s="3"/>
      <c r="C16" s="3"/>
      <c r="D16" s="3" t="str">
        <f t="shared" si="0"/>
        <v/>
      </c>
      <c r="E16" s="8"/>
      <c r="F16" s="8"/>
      <c r="G16" s="8"/>
    </row>
    <row r="17" spans="1:7" x14ac:dyDescent="0.3">
      <c r="A17" s="6">
        <f t="shared" si="1"/>
        <v>42957</v>
      </c>
      <c r="B17" s="3"/>
      <c r="C17" s="3"/>
      <c r="D17" s="3" t="str">
        <f t="shared" si="0"/>
        <v/>
      </c>
      <c r="E17" s="8"/>
      <c r="F17" s="8"/>
      <c r="G17" s="8"/>
    </row>
    <row r="18" spans="1:7" x14ac:dyDescent="0.3">
      <c r="A18" s="6">
        <f t="shared" si="1"/>
        <v>42958</v>
      </c>
      <c r="B18" s="3"/>
      <c r="C18" s="3"/>
      <c r="D18" s="3" t="str">
        <f t="shared" si="0"/>
        <v/>
      </c>
      <c r="E18" s="8"/>
      <c r="F18" s="8"/>
      <c r="G18" s="8"/>
    </row>
    <row r="19" spans="1:7" x14ac:dyDescent="0.3">
      <c r="A19" s="6">
        <f t="shared" si="1"/>
        <v>42959</v>
      </c>
      <c r="B19" s="3"/>
      <c r="C19" s="3"/>
      <c r="D19" s="3" t="str">
        <f t="shared" si="0"/>
        <v/>
      </c>
      <c r="E19" s="8"/>
      <c r="F19" s="8"/>
      <c r="G19" s="8"/>
    </row>
    <row r="20" spans="1:7" x14ac:dyDescent="0.3">
      <c r="A20" s="6">
        <f t="shared" si="1"/>
        <v>42960</v>
      </c>
      <c r="B20" s="3"/>
      <c r="C20" s="3"/>
      <c r="D20" s="3" t="str">
        <f t="shared" si="0"/>
        <v/>
      </c>
      <c r="E20" s="8"/>
      <c r="F20" s="8"/>
      <c r="G20" s="8"/>
    </row>
    <row r="21" spans="1:7" x14ac:dyDescent="0.3">
      <c r="A21" s="6">
        <f t="shared" si="1"/>
        <v>42961</v>
      </c>
      <c r="B21" s="3"/>
      <c r="C21" s="3"/>
      <c r="D21" s="3" t="str">
        <f t="shared" si="0"/>
        <v/>
      </c>
      <c r="E21" s="8"/>
      <c r="F21" s="8"/>
      <c r="G21" s="8"/>
    </row>
    <row r="22" spans="1:7" x14ac:dyDescent="0.3">
      <c r="A22" s="6">
        <f t="shared" si="1"/>
        <v>42962</v>
      </c>
      <c r="B22" s="3"/>
      <c r="C22" s="3"/>
      <c r="D22" s="3" t="str">
        <f t="shared" si="0"/>
        <v/>
      </c>
      <c r="E22" s="8"/>
      <c r="F22" s="8"/>
      <c r="G22" s="8"/>
    </row>
    <row r="23" spans="1:7" x14ac:dyDescent="0.3">
      <c r="A23" s="6">
        <f t="shared" si="1"/>
        <v>42963</v>
      </c>
      <c r="B23" s="3"/>
      <c r="C23" s="3"/>
      <c r="D23" s="3" t="str">
        <f t="shared" si="0"/>
        <v/>
      </c>
      <c r="E23" s="8"/>
      <c r="F23" s="8"/>
      <c r="G23" s="8"/>
    </row>
    <row r="24" spans="1:7" x14ac:dyDescent="0.3">
      <c r="A24" s="6">
        <f t="shared" si="1"/>
        <v>42964</v>
      </c>
      <c r="B24" s="3"/>
      <c r="C24" s="3"/>
      <c r="D24" s="3" t="str">
        <f t="shared" si="0"/>
        <v/>
      </c>
      <c r="E24" s="8"/>
      <c r="F24" s="8"/>
      <c r="G24" s="8"/>
    </row>
    <row r="25" spans="1:7" x14ac:dyDescent="0.3">
      <c r="A25" s="6">
        <f t="shared" si="1"/>
        <v>42965</v>
      </c>
      <c r="B25" s="3"/>
      <c r="C25" s="3"/>
      <c r="D25" s="3" t="str">
        <f t="shared" si="0"/>
        <v/>
      </c>
      <c r="E25" s="8"/>
      <c r="F25" s="8"/>
      <c r="G25" s="8"/>
    </row>
    <row r="26" spans="1:7" x14ac:dyDescent="0.3">
      <c r="A26" s="6">
        <f t="shared" si="1"/>
        <v>42966</v>
      </c>
      <c r="B26" s="3"/>
      <c r="C26" s="3"/>
      <c r="D26" s="3" t="str">
        <f t="shared" si="0"/>
        <v/>
      </c>
      <c r="E26" s="8"/>
      <c r="F26" s="8"/>
      <c r="G26" s="8"/>
    </row>
    <row r="27" spans="1:7" x14ac:dyDescent="0.3">
      <c r="A27" s="6">
        <f t="shared" si="1"/>
        <v>42967</v>
      </c>
      <c r="B27" s="3"/>
      <c r="C27" s="3"/>
      <c r="D27" s="3" t="str">
        <f t="shared" si="0"/>
        <v/>
      </c>
      <c r="E27" s="8"/>
      <c r="F27" s="8"/>
      <c r="G27" s="8"/>
    </row>
    <row r="28" spans="1:7" x14ac:dyDescent="0.3">
      <c r="A28" s="6">
        <f t="shared" si="1"/>
        <v>42968</v>
      </c>
      <c r="B28" s="3"/>
      <c r="C28" s="3"/>
      <c r="D28" s="3" t="str">
        <f t="shared" si="0"/>
        <v/>
      </c>
      <c r="E28" s="8"/>
      <c r="F28" s="8"/>
      <c r="G28" s="8"/>
    </row>
    <row r="29" spans="1:7" x14ac:dyDescent="0.3">
      <c r="A29" s="6">
        <f t="shared" si="1"/>
        <v>42969</v>
      </c>
      <c r="B29" s="3"/>
      <c r="C29" s="3"/>
      <c r="D29" s="3" t="str">
        <f t="shared" si="0"/>
        <v/>
      </c>
      <c r="E29" s="8"/>
      <c r="F29" s="8"/>
      <c r="G29" s="8"/>
    </row>
    <row r="30" spans="1:7" x14ac:dyDescent="0.3">
      <c r="A30" s="6">
        <f t="shared" si="1"/>
        <v>42970</v>
      </c>
      <c r="B30" s="3"/>
      <c r="C30" s="3"/>
      <c r="D30" s="3" t="str">
        <f t="shared" si="0"/>
        <v/>
      </c>
      <c r="E30" s="8"/>
      <c r="F30" s="8"/>
      <c r="G30" s="8"/>
    </row>
    <row r="31" spans="1:7" x14ac:dyDescent="0.3">
      <c r="A31" s="6">
        <f t="shared" si="1"/>
        <v>42971</v>
      </c>
      <c r="B31" s="3"/>
      <c r="C31" s="3"/>
      <c r="D31" s="3" t="str">
        <f t="shared" si="0"/>
        <v/>
      </c>
      <c r="E31" s="8"/>
      <c r="F31" s="8"/>
      <c r="G31" s="8"/>
    </row>
    <row r="32" spans="1:7" x14ac:dyDescent="0.3">
      <c r="A32" s="6">
        <f t="shared" si="1"/>
        <v>42972</v>
      </c>
      <c r="B32" s="3"/>
      <c r="C32" s="3"/>
      <c r="D32" s="3" t="str">
        <f t="shared" si="0"/>
        <v/>
      </c>
      <c r="E32" s="8"/>
      <c r="F32" s="8"/>
      <c r="G32" s="8"/>
    </row>
    <row r="33" spans="1:7" x14ac:dyDescent="0.3">
      <c r="A33" s="6">
        <f t="shared" si="1"/>
        <v>42973</v>
      </c>
      <c r="B33" s="3"/>
      <c r="C33" s="3"/>
      <c r="D33" s="3" t="str">
        <f t="shared" si="0"/>
        <v/>
      </c>
      <c r="E33" s="8"/>
      <c r="F33" s="8"/>
      <c r="G33" s="8"/>
    </row>
    <row r="34" spans="1:7" x14ac:dyDescent="0.3">
      <c r="A34" s="6">
        <f t="shared" si="1"/>
        <v>42974</v>
      </c>
      <c r="B34" s="3"/>
      <c r="C34" s="3"/>
      <c r="D34" s="3" t="str">
        <f t="shared" si="0"/>
        <v/>
      </c>
      <c r="E34" s="8"/>
      <c r="F34" s="8"/>
      <c r="G34" s="8"/>
    </row>
    <row r="35" spans="1:7" x14ac:dyDescent="0.3">
      <c r="A35" s="6">
        <f t="shared" si="1"/>
        <v>42975</v>
      </c>
      <c r="B35" s="3"/>
      <c r="C35" s="3"/>
      <c r="D35" s="3" t="str">
        <f t="shared" si="0"/>
        <v/>
      </c>
      <c r="E35" s="8"/>
      <c r="F35" s="8"/>
      <c r="G35" s="8"/>
    </row>
    <row r="36" spans="1:7" x14ac:dyDescent="0.3">
      <c r="A36" s="6">
        <f>IF(MONTH($A$35)=MONTH($A$35+1),$A$35+1,"")</f>
        <v>42976</v>
      </c>
      <c r="B36" s="3"/>
      <c r="C36" s="3"/>
      <c r="D36" s="3" t="str">
        <f t="shared" si="0"/>
        <v/>
      </c>
      <c r="E36" s="8"/>
      <c r="F36" s="8"/>
      <c r="G36" s="8"/>
    </row>
    <row r="37" spans="1:7" x14ac:dyDescent="0.3">
      <c r="A37" s="6">
        <f>IF(MONTH($A$35)=MONTH($A$35+2),$A$35+2,"")</f>
        <v>42977</v>
      </c>
      <c r="B37" s="3"/>
      <c r="C37" s="3"/>
      <c r="D37" s="3" t="str">
        <f t="shared" si="0"/>
        <v/>
      </c>
      <c r="E37" s="8"/>
      <c r="F37" s="8"/>
      <c r="G37" s="8"/>
    </row>
    <row r="38" spans="1:7" x14ac:dyDescent="0.3">
      <c r="A38" s="6">
        <f>IF(MONTH($A$35)=MONTH($A$35+3),$A$35+3,"")</f>
        <v>42978</v>
      </c>
      <c r="B38" s="3"/>
      <c r="C38" s="3"/>
      <c r="D38" s="3" t="str">
        <f t="shared" si="0"/>
        <v/>
      </c>
      <c r="E38" s="8"/>
      <c r="F38" s="8"/>
      <c r="G38" s="8"/>
    </row>
    <row r="39" spans="1:7" x14ac:dyDescent="0.3">
      <c r="A39" s="5" t="s">
        <v>8</v>
      </c>
      <c r="B39" s="4">
        <f>SUM(B8:B38)</f>
        <v>0</v>
      </c>
      <c r="C39" s="4">
        <f t="shared" ref="C39" si="2">SUM(C8:C38)</f>
        <v>0</v>
      </c>
      <c r="D39" s="3">
        <f>IF(OR(B39="",C39=""),"",ABS(C39-B39))</f>
        <v>0</v>
      </c>
      <c r="E39" s="8">
        <f>COUNTIF(E8:E38,"ja")</f>
        <v>0</v>
      </c>
      <c r="F39" s="8">
        <f>COUNTIF(F8:F38,"ja")</f>
        <v>0</v>
      </c>
      <c r="G39" s="8">
        <f>COUNTIF(G8:G38,"ja")</f>
        <v>0</v>
      </c>
    </row>
    <row r="40" spans="1:7" x14ac:dyDescent="0.3">
      <c r="B40" t="s">
        <v>9</v>
      </c>
    </row>
  </sheetData>
  <conditionalFormatting sqref="D8:D39">
    <cfRule type="expression" dxfId="24" priority="4">
      <formula>$C8&gt;$B8</formula>
    </cfRule>
    <cfRule type="expression" dxfId="23" priority="5">
      <formula>$C8&lt;$B8</formula>
    </cfRule>
  </conditionalFormatting>
  <conditionalFormatting sqref="A8:G38">
    <cfRule type="expression" dxfId="22" priority="1">
      <formula>$F8="ja"</formula>
    </cfRule>
    <cfRule type="expression" dxfId="21" priority="2">
      <formula>$E8="ja"</formula>
    </cfRule>
    <cfRule type="expression" dxfId="20" priority="3">
      <formula>$G8="ja"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</vt:lpstr>
      <vt:lpstr>August</vt:lpstr>
      <vt:lpstr>Dezember</vt:lpstr>
      <vt:lpstr>Februar</vt:lpstr>
      <vt:lpstr>Januar</vt:lpstr>
      <vt:lpstr>Juli</vt:lpstr>
      <vt:lpstr>Juni</vt:lpstr>
      <vt:lpstr>Mai</vt:lpstr>
      <vt:lpstr>März</vt:lpstr>
      <vt:lpstr>November</vt:lpstr>
      <vt:lpstr>Oktober</vt:lpstr>
      <vt:lpstr>September</vt:lpstr>
      <vt:lpstr>Vorjahr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Karadza</dc:creator>
  <cp:lastModifiedBy>Indra Kohl</cp:lastModifiedBy>
  <dcterms:created xsi:type="dcterms:W3CDTF">2016-04-06T08:46:06Z</dcterms:created>
  <dcterms:modified xsi:type="dcterms:W3CDTF">2018-07-24T18:00:12Z</dcterms:modified>
</cp:coreProperties>
</file>