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NKOIndra&amp;Carsten\Desktop\"/>
    </mc:Choice>
  </mc:AlternateContent>
  <xr:revisionPtr revIDLastSave="0" documentId="13_ncr:1_{BB594ED3-D5BE-401B-BB18-37A5E7842D69}" xr6:coauthVersionLast="45" xr6:coauthVersionMax="45" xr10:uidLastSave="{00000000-0000-0000-0000-000000000000}"/>
  <bookViews>
    <workbookView xWindow="-120" yWindow="-120" windowWidth="29040" windowHeight="16440" xr2:uid="{B528FCDB-0A9B-4779-AD5E-88FD4B9B002D}"/>
  </bookViews>
  <sheets>
    <sheet name="Bestellübers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26" i="1"/>
  <c r="B27" i="1"/>
  <c r="B28" i="1"/>
  <c r="C22" i="1"/>
  <c r="C20" i="1"/>
  <c r="C15" i="1"/>
  <c r="J11" i="1" l="1"/>
  <c r="G11" i="1"/>
  <c r="K11" i="1" s="1"/>
  <c r="J10" i="1"/>
  <c r="G10" i="1"/>
  <c r="J9" i="1"/>
  <c r="G9" i="1"/>
  <c r="J8" i="1"/>
  <c r="K8" i="1" s="1"/>
  <c r="G8" i="1"/>
  <c r="J7" i="1"/>
  <c r="G7" i="1"/>
  <c r="K7" i="1" s="1"/>
  <c r="J6" i="1"/>
  <c r="K6" i="1" s="1"/>
  <c r="G6" i="1"/>
  <c r="J5" i="1"/>
  <c r="G5" i="1"/>
  <c r="J4" i="1"/>
  <c r="K4" i="1" s="1"/>
  <c r="G4" i="1"/>
  <c r="J3" i="1"/>
  <c r="G3" i="1"/>
  <c r="K3" i="1" s="1"/>
  <c r="I27" i="1" l="1"/>
  <c r="E27" i="1"/>
  <c r="D27" i="1"/>
  <c r="K10" i="1"/>
  <c r="I31" i="1"/>
  <c r="D31" i="1"/>
  <c r="C31" i="1"/>
  <c r="I28" i="1"/>
  <c r="D28" i="1"/>
  <c r="G28" i="1"/>
  <c r="C28" i="1"/>
  <c r="E28" i="1"/>
  <c r="C19" i="1"/>
  <c r="K5" i="1"/>
  <c r="L5" i="1" s="1"/>
  <c r="K9" i="1"/>
  <c r="G27" i="1" s="1"/>
  <c r="C18" i="1"/>
  <c r="E26" i="1" l="1"/>
  <c r="G26" i="1"/>
  <c r="C27" i="1"/>
  <c r="C16" i="1"/>
  <c r="C21" i="1"/>
  <c r="D26" i="1"/>
  <c r="C17" i="1"/>
  <c r="H16" i="1"/>
  <c r="L11" i="1"/>
  <c r="C26" i="1"/>
  <c r="I26" i="1"/>
  <c r="L7" i="1"/>
  <c r="L9" i="1"/>
  <c r="L3" i="1"/>
  <c r="E31" i="1"/>
  <c r="L10" i="1"/>
  <c r="L4" i="1"/>
  <c r="L6" i="1"/>
  <c r="G31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CARINKO Indra &amp; Carsten Kohl</author>
  </authors>
  <commentList>
    <comment ref="J15" authorId="0" shapeId="0" xr:uid="{69765A33-F636-4866-B5AF-990453CD35A9}">
      <text>
        <r>
          <rPr>
            <b/>
            <sz val="9"/>
            <color indexed="81"/>
            <rFont val="Segoe UI"/>
            <family val="2"/>
          </rPr>
          <t>CARINKO Indra &amp; Carsten Kohl:</t>
        </r>
        <r>
          <rPr>
            <sz val="9"/>
            <color indexed="81"/>
            <rFont val="Segoe UI"/>
            <family val="2"/>
          </rPr>
          <t xml:space="preserve">
Variabler Wert, um Ergebnis der Formel zu steuern.</t>
        </r>
      </text>
    </comment>
    <comment ref="A31" authorId="0" shapeId="0" xr:uid="{E63E034A-5F58-4A76-813F-484488C04245}">
      <text>
        <r>
          <rPr>
            <b/>
            <sz val="9"/>
            <color indexed="81"/>
            <rFont val="Segoe UI"/>
            <family val="2"/>
          </rPr>
          <t>CARINKO Indra &amp; Carsten Kohl:</t>
        </r>
        <r>
          <rPr>
            <sz val="9"/>
            <color indexed="81"/>
            <rFont val="Segoe UI"/>
            <family val="2"/>
          </rPr>
          <t xml:space="preserve">
Variabler Wert, um Ergebnis der Formeln zu steuern.</t>
        </r>
      </text>
    </comment>
  </commentList>
</comments>
</file>

<file path=xl/sharedStrings.xml><?xml version="1.0" encoding="utf-8"?>
<sst xmlns="http://schemas.openxmlformats.org/spreadsheetml/2006/main" count="70" uniqueCount="58">
  <si>
    <t>Kundendaten</t>
  </si>
  <si>
    <t>Produkt A</t>
  </si>
  <si>
    <t>Produkt B</t>
  </si>
  <si>
    <t>Gesamtumsatz</t>
  </si>
  <si>
    <t>%-Anteil vom</t>
  </si>
  <si>
    <t>Kundennummer</t>
  </si>
  <si>
    <t>Name des Kunden</t>
  </si>
  <si>
    <t>Wohnsitz (Land)</t>
  </si>
  <si>
    <t>Kunde seit</t>
  </si>
  <si>
    <t>geordert (Anzahl)</t>
  </si>
  <si>
    <t>Preis pro Stück</t>
  </si>
  <si>
    <t>Umsatz A</t>
  </si>
  <si>
    <t>Umsatz B</t>
  </si>
  <si>
    <t>pro Kunde</t>
  </si>
  <si>
    <t>Umsatz aller Kunden</t>
  </si>
  <si>
    <t>Manfred Müller</t>
  </si>
  <si>
    <t>Deutschland</t>
  </si>
  <si>
    <t>Heidi Kramer</t>
  </si>
  <si>
    <t>Österreich</t>
  </si>
  <si>
    <t>Max Beyer</t>
  </si>
  <si>
    <t>Heinz Friedrich</t>
  </si>
  <si>
    <t>Schweiz</t>
  </si>
  <si>
    <t>Kerstin Sauer</t>
  </si>
  <si>
    <t>Gabi Pastor</t>
  </si>
  <si>
    <t>Michael Schmidt</t>
  </si>
  <si>
    <t>Martin Meister</t>
  </si>
  <si>
    <t>Katrin Lorenz</t>
  </si>
  <si>
    <t>Gesamtumsatz aller Kunden:</t>
  </si>
  <si>
    <t>Mittelwert aus Gesamtumsatz:</t>
  </si>
  <si>
    <t>Kleinster Wert aus Gesamtumsatz:</t>
  </si>
  <si>
    <t>Größter Wert aus Gesamtumsatz:</t>
  </si>
  <si>
    <t>Wieviele Stück wurden bestellt:</t>
  </si>
  <si>
    <t>Wieviele Kunden gibt es:</t>
  </si>
  <si>
    <t>Wieviele Kunden haben geordert:</t>
  </si>
  <si>
    <t>Weitere Berechnungen:</t>
  </si>
  <si>
    <t>Anzahl Kunden</t>
  </si>
  <si>
    <t>Summe Gesamtumsatz</t>
  </si>
  <si>
    <t>Mittelwert Gesamtumsatz</t>
  </si>
  <si>
    <t>Bitte Land wählen:</t>
  </si>
  <si>
    <t>Land</t>
  </si>
  <si>
    <t>Kleinster Wert Gesamtumsatz</t>
  </si>
  <si>
    <t>Größter Wert Gesamtumsatz</t>
  </si>
  <si>
    <t>&gt;</t>
  </si>
  <si>
    <t>&gt;=</t>
  </si>
  <si>
    <t>&lt;</t>
  </si>
  <si>
    <t>&lt;=</t>
  </si>
  <si>
    <t>=</t>
  </si>
  <si>
    <t>&lt;&gt;</t>
  </si>
  <si>
    <t>Wieviele Kunden kommen aus D:</t>
  </si>
  <si>
    <t>Gesamtumsatz in Summe größer:</t>
  </si>
  <si>
    <t>Vergleichsoperatoren:</t>
  </si>
  <si>
    <t>größer als</t>
  </si>
  <si>
    <t>größer gleich</t>
  </si>
  <si>
    <t>kleiner als</t>
  </si>
  <si>
    <t>kleiner gleich</t>
  </si>
  <si>
    <t>ist gleich</t>
  </si>
  <si>
    <t>ungleich</t>
  </si>
  <si>
    <t>Anzahl Kunden mit Umsatz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</si>
</sst>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d\ dd/mm/yyyy"/>
    <numFmt numFmtId="165" formatCode="#,##0.00\ &quot;€&quot;"/>
    <numFmt numFmtId="166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/>
    <xf numFmtId="1" fontId="0" fillId="0" borderId="2" xfId="0" applyNumberFormat="1" applyBorder="1" applyAlignment="1">
      <alignment horizontal="center"/>
    </xf>
    <xf numFmtId="165" fontId="0" fillId="0" borderId="0" xfId="2" applyNumberFormat="1" applyFont="1" applyBorder="1"/>
    <xf numFmtId="165" fontId="0" fillId="0" borderId="1" xfId="0" applyNumberFormat="1" applyBorder="1"/>
    <xf numFmtId="165" fontId="0" fillId="0" borderId="3" xfId="0" applyNumberFormat="1" applyBorder="1"/>
    <xf numFmtId="10" fontId="0" fillId="0" borderId="0" xfId="3" applyNumberFormat="1" applyFont="1"/>
    <xf numFmtId="14" fontId="0" fillId="0" borderId="0" xfId="0" applyNumberFormat="1"/>
    <xf numFmtId="165" fontId="0" fillId="3" borderId="0" xfId="0" applyNumberFormat="1" applyFill="1"/>
    <xf numFmtId="0" fontId="0" fillId="3" borderId="0" xfId="0" applyFill="1"/>
    <xf numFmtId="0" fontId="0" fillId="3" borderId="4" xfId="0" applyFill="1" applyBorder="1"/>
    <xf numFmtId="0" fontId="0" fillId="3" borderId="7" xfId="0" applyFill="1" applyBorder="1"/>
    <xf numFmtId="0" fontId="0" fillId="0" borderId="3" xfId="0" applyBorder="1"/>
    <xf numFmtId="0" fontId="0" fillId="3" borderId="6" xfId="0" applyFill="1" applyBorder="1"/>
    <xf numFmtId="165" fontId="0" fillId="0" borderId="2" xfId="0" applyNumberFormat="1" applyBorder="1"/>
    <xf numFmtId="0" fontId="0" fillId="3" borderId="0" xfId="1" applyNumberFormat="1" applyFont="1" applyFill="1"/>
    <xf numFmtId="0" fontId="0" fillId="3" borderId="0" xfId="1" applyNumberFormat="1" applyFont="1" applyFill="1" applyAlignment="1"/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3" borderId="6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3" borderId="5" xfId="0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0" fillId="3" borderId="0" xfId="1" applyNumberFormat="1" applyFont="1" applyFill="1"/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8564-B04F-43A9-A0A2-3481EC7B8AD0}">
  <sheetPr>
    <tabColor theme="6"/>
  </sheetPr>
  <dimension ref="A1:L31"/>
  <sheetViews>
    <sheetView tabSelected="1" zoomScale="130" zoomScaleNormal="130" workbookViewId="0">
      <selection activeCell="L19" sqref="L19"/>
    </sheetView>
  </sheetViews>
  <sheetFormatPr baseColWidth="10" defaultRowHeight="15" x14ac:dyDescent="0.25"/>
  <cols>
    <col min="1" max="1" width="17.85546875" customWidth="1"/>
    <col min="2" max="2" width="17.28515625" bestFit="1" customWidth="1"/>
    <col min="3" max="3" width="21.42578125" bestFit="1" customWidth="1"/>
    <col min="4" max="4" width="24.28515625" bestFit="1" customWidth="1"/>
    <col min="5" max="5" width="16.7109375" bestFit="1" customWidth="1"/>
    <col min="6" max="6" width="14" bestFit="1" customWidth="1"/>
    <col min="7" max="7" width="9.42578125" bestFit="1" customWidth="1"/>
    <col min="8" max="8" width="16.7109375" bestFit="1" customWidth="1"/>
    <col min="9" max="9" width="14" bestFit="1" customWidth="1"/>
    <col min="10" max="10" width="9.42578125" bestFit="1" customWidth="1"/>
    <col min="11" max="11" width="14" bestFit="1" customWidth="1"/>
    <col min="12" max="12" width="19.28515625" bestFit="1" customWidth="1"/>
  </cols>
  <sheetData>
    <row r="1" spans="1:12" x14ac:dyDescent="0.25">
      <c r="A1" s="34" t="s">
        <v>0</v>
      </c>
      <c r="B1" s="34"/>
      <c r="C1" s="34"/>
      <c r="D1" s="35"/>
      <c r="E1" s="36" t="s">
        <v>1</v>
      </c>
      <c r="F1" s="34"/>
      <c r="G1" s="35"/>
      <c r="H1" s="36" t="s">
        <v>2</v>
      </c>
      <c r="I1" s="34"/>
      <c r="J1" s="35"/>
      <c r="K1" s="1" t="s">
        <v>3</v>
      </c>
      <c r="L1" s="2" t="s">
        <v>4</v>
      </c>
    </row>
    <row r="2" spans="1:12" ht="15.75" thickBot="1" x14ac:dyDescent="0.3">
      <c r="A2" s="3" t="s">
        <v>5</v>
      </c>
      <c r="B2" s="3" t="s">
        <v>6</v>
      </c>
      <c r="C2" s="3" t="s">
        <v>7</v>
      </c>
      <c r="D2" s="4" t="s">
        <v>8</v>
      </c>
      <c r="E2" s="5" t="s">
        <v>9</v>
      </c>
      <c r="F2" s="3" t="s">
        <v>10</v>
      </c>
      <c r="G2" s="4" t="s">
        <v>11</v>
      </c>
      <c r="H2" s="5" t="s">
        <v>9</v>
      </c>
      <c r="I2" s="3" t="s">
        <v>10</v>
      </c>
      <c r="J2" s="4" t="s">
        <v>12</v>
      </c>
      <c r="K2" s="6" t="s">
        <v>13</v>
      </c>
      <c r="L2" s="3" t="s">
        <v>14</v>
      </c>
    </row>
    <row r="3" spans="1:12" ht="15.75" thickTop="1" x14ac:dyDescent="0.25">
      <c r="A3">
        <v>1010</v>
      </c>
      <c r="B3" t="s">
        <v>15</v>
      </c>
      <c r="C3" s="7" t="s">
        <v>16</v>
      </c>
      <c r="D3" s="8">
        <v>35625</v>
      </c>
      <c r="E3" s="9">
        <v>12</v>
      </c>
      <c r="F3" s="10">
        <v>11.97</v>
      </c>
      <c r="G3" s="11">
        <f t="shared" ref="G3:G11" si="0">E3*F3</f>
        <v>143.64000000000001</v>
      </c>
      <c r="H3" s="9">
        <v>4</v>
      </c>
      <c r="I3" s="10">
        <v>15.26</v>
      </c>
      <c r="J3" s="11">
        <f t="shared" ref="J3:J11" si="1">H3*I3</f>
        <v>61.04</v>
      </c>
      <c r="K3" s="12">
        <f t="shared" ref="K3:K11" si="2">G3+J3</f>
        <v>204.68</v>
      </c>
      <c r="L3" s="13">
        <f>K3/SUM($K$3:$K$11)</f>
        <v>9.3305252409215639E-2</v>
      </c>
    </row>
    <row r="4" spans="1:12" x14ac:dyDescent="0.25">
      <c r="A4">
        <v>1011</v>
      </c>
      <c r="B4" t="s">
        <v>17</v>
      </c>
      <c r="C4" s="7" t="s">
        <v>18</v>
      </c>
      <c r="D4" s="8">
        <v>39895</v>
      </c>
      <c r="E4" s="9">
        <v>5</v>
      </c>
      <c r="F4" s="10">
        <v>11.97</v>
      </c>
      <c r="G4" s="11">
        <f t="shared" si="0"/>
        <v>59.85</v>
      </c>
      <c r="H4" s="9">
        <v>3</v>
      </c>
      <c r="I4" s="10">
        <v>15.26</v>
      </c>
      <c r="J4" s="11">
        <f t="shared" si="1"/>
        <v>45.78</v>
      </c>
      <c r="K4" s="12">
        <f t="shared" si="2"/>
        <v>105.63</v>
      </c>
      <c r="L4" s="13">
        <f t="shared" ref="L4:L11" si="3">K4/SUM($K$3:$K$11)</f>
        <v>4.8152402833620517E-2</v>
      </c>
    </row>
    <row r="5" spans="1:12" x14ac:dyDescent="0.25">
      <c r="A5">
        <v>1012</v>
      </c>
      <c r="B5" t="s">
        <v>19</v>
      </c>
      <c r="C5" s="7" t="s">
        <v>16</v>
      </c>
      <c r="D5" s="8">
        <v>37717</v>
      </c>
      <c r="E5" s="9">
        <v>0</v>
      </c>
      <c r="F5" s="10">
        <v>11.97</v>
      </c>
      <c r="G5" s="11">
        <f t="shared" si="0"/>
        <v>0</v>
      </c>
      <c r="H5" s="9">
        <v>0</v>
      </c>
      <c r="I5" s="10">
        <v>15.26</v>
      </c>
      <c r="J5" s="11">
        <f t="shared" si="1"/>
        <v>0</v>
      </c>
      <c r="K5" s="12">
        <f t="shared" si="2"/>
        <v>0</v>
      </c>
      <c r="L5" s="13">
        <f t="shared" si="3"/>
        <v>0</v>
      </c>
    </row>
    <row r="6" spans="1:12" x14ac:dyDescent="0.25">
      <c r="A6">
        <v>1013</v>
      </c>
      <c r="B6" t="s">
        <v>20</v>
      </c>
      <c r="C6" s="7" t="s">
        <v>21</v>
      </c>
      <c r="D6" s="8">
        <v>35192</v>
      </c>
      <c r="E6" s="9">
        <v>16</v>
      </c>
      <c r="F6" s="10">
        <v>11.97</v>
      </c>
      <c r="G6" s="11">
        <f t="shared" si="0"/>
        <v>191.52</v>
      </c>
      <c r="H6" s="9">
        <v>15</v>
      </c>
      <c r="I6" s="10">
        <v>15.26</v>
      </c>
      <c r="J6" s="11">
        <f t="shared" si="1"/>
        <v>228.9</v>
      </c>
      <c r="K6" s="12">
        <f t="shared" si="2"/>
        <v>420.42</v>
      </c>
      <c r="L6" s="13">
        <f t="shared" si="3"/>
        <v>0.19165230710319739</v>
      </c>
    </row>
    <row r="7" spans="1:12" x14ac:dyDescent="0.25">
      <c r="A7">
        <v>1014</v>
      </c>
      <c r="B7" t="s">
        <v>22</v>
      </c>
      <c r="C7" s="7" t="s">
        <v>21</v>
      </c>
      <c r="D7" s="8">
        <v>38391</v>
      </c>
      <c r="E7" s="9">
        <v>6</v>
      </c>
      <c r="F7" s="10">
        <v>11.97</v>
      </c>
      <c r="G7" s="11">
        <f t="shared" si="0"/>
        <v>71.820000000000007</v>
      </c>
      <c r="H7" s="9">
        <v>7</v>
      </c>
      <c r="I7" s="10">
        <v>15.26</v>
      </c>
      <c r="J7" s="11">
        <f t="shared" si="1"/>
        <v>106.82</v>
      </c>
      <c r="K7" s="12">
        <f t="shared" si="2"/>
        <v>178.64</v>
      </c>
      <c r="L7" s="13">
        <f t="shared" si="3"/>
        <v>8.1434679941285323E-2</v>
      </c>
    </row>
    <row r="8" spans="1:12" x14ac:dyDescent="0.25">
      <c r="A8">
        <v>1015</v>
      </c>
      <c r="B8" t="s">
        <v>23</v>
      </c>
      <c r="C8" s="7" t="s">
        <v>18</v>
      </c>
      <c r="D8" s="8">
        <v>40878</v>
      </c>
      <c r="E8" s="9">
        <v>8</v>
      </c>
      <c r="F8" s="10">
        <v>11.97</v>
      </c>
      <c r="G8" s="11">
        <f t="shared" si="0"/>
        <v>95.76</v>
      </c>
      <c r="H8" s="9">
        <v>13</v>
      </c>
      <c r="I8" s="10">
        <v>15.26</v>
      </c>
      <c r="J8" s="11">
        <f t="shared" si="1"/>
        <v>198.38</v>
      </c>
      <c r="K8" s="12">
        <f t="shared" si="2"/>
        <v>294.14</v>
      </c>
      <c r="L8" s="13">
        <f t="shared" si="3"/>
        <v>0.13408641266194393</v>
      </c>
    </row>
    <row r="9" spans="1:12" x14ac:dyDescent="0.25">
      <c r="A9">
        <v>1016</v>
      </c>
      <c r="B9" t="s">
        <v>24</v>
      </c>
      <c r="C9" s="7" t="s">
        <v>21</v>
      </c>
      <c r="D9" s="8">
        <v>37999</v>
      </c>
      <c r="E9" s="9">
        <v>6</v>
      </c>
      <c r="F9" s="10">
        <v>11.97</v>
      </c>
      <c r="G9" s="11">
        <f t="shared" si="0"/>
        <v>71.820000000000007</v>
      </c>
      <c r="H9" s="9">
        <v>20</v>
      </c>
      <c r="I9" s="10">
        <v>15.26</v>
      </c>
      <c r="J9" s="11">
        <f t="shared" si="1"/>
        <v>305.2</v>
      </c>
      <c r="K9" s="12">
        <f t="shared" si="2"/>
        <v>377.02</v>
      </c>
      <c r="L9" s="13">
        <f t="shared" si="3"/>
        <v>0.17186801965664686</v>
      </c>
    </row>
    <row r="10" spans="1:12" x14ac:dyDescent="0.25">
      <c r="A10">
        <v>1017</v>
      </c>
      <c r="B10" t="s">
        <v>25</v>
      </c>
      <c r="C10" s="7" t="s">
        <v>16</v>
      </c>
      <c r="D10" s="8">
        <v>39763</v>
      </c>
      <c r="E10" s="9">
        <v>18</v>
      </c>
      <c r="F10" s="10">
        <v>11.97</v>
      </c>
      <c r="G10" s="11">
        <f t="shared" si="0"/>
        <v>215.46</v>
      </c>
      <c r="H10" s="9">
        <v>14</v>
      </c>
      <c r="I10" s="10">
        <v>15.26</v>
      </c>
      <c r="J10" s="11">
        <f t="shared" si="1"/>
        <v>213.64</v>
      </c>
      <c r="K10" s="12">
        <f t="shared" si="2"/>
        <v>429.1</v>
      </c>
      <c r="L10" s="13">
        <f t="shared" si="3"/>
        <v>0.19560916459250749</v>
      </c>
    </row>
    <row r="11" spans="1:12" x14ac:dyDescent="0.25">
      <c r="A11">
        <v>1018</v>
      </c>
      <c r="B11" t="s">
        <v>26</v>
      </c>
      <c r="C11" s="7" t="s">
        <v>16</v>
      </c>
      <c r="D11" s="8">
        <v>36382</v>
      </c>
      <c r="E11" s="9">
        <v>9</v>
      </c>
      <c r="F11" s="10">
        <v>11.97</v>
      </c>
      <c r="G11" s="11">
        <f t="shared" si="0"/>
        <v>107.73</v>
      </c>
      <c r="H11" s="9">
        <v>5</v>
      </c>
      <c r="I11" s="10">
        <v>15.26</v>
      </c>
      <c r="J11" s="11">
        <f t="shared" si="1"/>
        <v>76.3</v>
      </c>
      <c r="K11" s="12">
        <f t="shared" si="2"/>
        <v>184.03</v>
      </c>
      <c r="L11" s="13">
        <f t="shared" si="3"/>
        <v>8.3891760801582727E-2</v>
      </c>
    </row>
    <row r="12" spans="1:12" x14ac:dyDescent="0.25">
      <c r="D12" s="14"/>
    </row>
    <row r="14" spans="1:12" x14ac:dyDescent="0.25">
      <c r="K14" s="38"/>
    </row>
    <row r="15" spans="1:12" x14ac:dyDescent="0.25">
      <c r="A15" s="26" t="s">
        <v>32</v>
      </c>
      <c r="B15" s="26"/>
      <c r="C15" s="23">
        <f>COUNTA(B3:B11)</f>
        <v>9</v>
      </c>
      <c r="E15" s="41" t="s">
        <v>50</v>
      </c>
      <c r="F15" s="41"/>
      <c r="H15" t="s">
        <v>49</v>
      </c>
      <c r="J15" s="15">
        <v>300</v>
      </c>
    </row>
    <row r="16" spans="1:12" x14ac:dyDescent="0.25">
      <c r="A16" s="26" t="s">
        <v>27</v>
      </c>
      <c r="B16" s="26"/>
      <c r="C16" s="15">
        <f>SUM(K3:K11)</f>
        <v>2193.6600000000003</v>
      </c>
      <c r="E16" t="s">
        <v>42</v>
      </c>
      <c r="F16" t="s">
        <v>51</v>
      </c>
      <c r="H16" s="38">
        <f>SUMIF(K3:K11,"&gt;"&amp;J15)</f>
        <v>1226.54</v>
      </c>
    </row>
    <row r="17" spans="1:10" x14ac:dyDescent="0.25">
      <c r="A17" s="26" t="s">
        <v>28</v>
      </c>
      <c r="B17" s="26"/>
      <c r="C17" s="15">
        <f>AVERAGE(K3:K11)</f>
        <v>243.74000000000004</v>
      </c>
      <c r="E17" t="s">
        <v>43</v>
      </c>
      <c r="F17" t="s">
        <v>52</v>
      </c>
    </row>
    <row r="18" spans="1:10" x14ac:dyDescent="0.25">
      <c r="A18" s="26" t="s">
        <v>29</v>
      </c>
      <c r="B18" s="26"/>
      <c r="C18" s="15">
        <f>MIN(K3:K11)</f>
        <v>0</v>
      </c>
      <c r="E18" t="s">
        <v>44</v>
      </c>
      <c r="F18" t="s">
        <v>53</v>
      </c>
    </row>
    <row r="19" spans="1:10" x14ac:dyDescent="0.25">
      <c r="A19" s="26" t="s">
        <v>30</v>
      </c>
      <c r="B19" s="26"/>
      <c r="C19" s="15">
        <f>MAX(K3:K11)</f>
        <v>429.1</v>
      </c>
      <c r="E19" t="s">
        <v>45</v>
      </c>
      <c r="F19" t="s">
        <v>54</v>
      </c>
    </row>
    <row r="20" spans="1:10" x14ac:dyDescent="0.25">
      <c r="A20" s="26" t="s">
        <v>31</v>
      </c>
      <c r="B20" s="26"/>
      <c r="C20" s="37">
        <f>SUM(E3:E11,H3:H11)</f>
        <v>161</v>
      </c>
      <c r="E20" t="s">
        <v>46</v>
      </c>
      <c r="F20" t="s">
        <v>55</v>
      </c>
    </row>
    <row r="21" spans="1:10" x14ac:dyDescent="0.25">
      <c r="A21" s="26" t="s">
        <v>33</v>
      </c>
      <c r="B21" s="26"/>
      <c r="C21" s="22">
        <f>COUNTIF(K3:K11,"&gt;0")</f>
        <v>8</v>
      </c>
      <c r="E21" t="s">
        <v>47</v>
      </c>
      <c r="F21" t="s">
        <v>56</v>
      </c>
    </row>
    <row r="22" spans="1:10" x14ac:dyDescent="0.25">
      <c r="A22" s="26" t="s">
        <v>48</v>
      </c>
      <c r="B22" s="26"/>
      <c r="C22" s="22">
        <f>COUNTIF(C3:C11,"D*")</f>
        <v>4</v>
      </c>
    </row>
    <row r="24" spans="1:10" ht="21.75" customHeight="1" x14ac:dyDescent="0.25">
      <c r="A24" s="32" t="s">
        <v>34</v>
      </c>
      <c r="B24" s="32"/>
    </row>
    <row r="25" spans="1:10" ht="15.75" thickBot="1" x14ac:dyDescent="0.3">
      <c r="A25" s="17" t="s">
        <v>39</v>
      </c>
      <c r="B25" s="18" t="s">
        <v>35</v>
      </c>
      <c r="C25" s="18" t="s">
        <v>36</v>
      </c>
      <c r="D25" s="20" t="s">
        <v>37</v>
      </c>
      <c r="E25" s="27" t="s">
        <v>40</v>
      </c>
      <c r="F25" s="33"/>
      <c r="G25" s="27" t="s">
        <v>41</v>
      </c>
      <c r="H25" s="28"/>
      <c r="I25" s="27" t="s">
        <v>57</v>
      </c>
      <c r="J25" s="28"/>
    </row>
    <row r="26" spans="1:10" ht="15.75" thickTop="1" x14ac:dyDescent="0.25">
      <c r="A26" s="16" t="s">
        <v>16</v>
      </c>
      <c r="B26" s="19">
        <f>COUNTIF($C$3:$C$11,A26)</f>
        <v>4</v>
      </c>
      <c r="C26" s="12">
        <f>SUMIF($C$3:$C$11,A26,$K$3:$K$11)</f>
        <v>817.81</v>
      </c>
      <c r="D26" s="21">
        <f>AVERAGEIF($C$3:$C$11,A26,$K$3:$K$11)</f>
        <v>204.45249999999999</v>
      </c>
      <c r="E26" s="29">
        <f>_xlfn.MINIFS($K$3:$K$11,$C$3:$C$11,A26)</f>
        <v>0</v>
      </c>
      <c r="F26" s="30"/>
      <c r="G26" s="29">
        <f>_xlfn.MAXIFS($K$3:$K$11,$C$3:$C$11,A26)</f>
        <v>429.1</v>
      </c>
      <c r="H26" s="31"/>
      <c r="I26" s="43">
        <f>COUNTIFS($C$3:$C$11,A26,$K$3:$K$11,"&gt;0")</f>
        <v>3</v>
      </c>
      <c r="J26" s="42"/>
    </row>
    <row r="27" spans="1:10" x14ac:dyDescent="0.25">
      <c r="A27" s="16" t="s">
        <v>21</v>
      </c>
      <c r="B27" s="19">
        <f t="shared" ref="B27:B28" si="4">COUNTIF($C$3:$C$11,A27)</f>
        <v>3</v>
      </c>
      <c r="C27" s="12">
        <f>SUMIF($C$3:$C$11,A27,$K$3:$K$11)</f>
        <v>976.07999999999993</v>
      </c>
      <c r="D27" s="21">
        <f t="shared" ref="D27:D28" si="5">AVERAGEIF($C$3:$C$11,A27,$K$3:$K$11)</f>
        <v>325.35999999999996</v>
      </c>
      <c r="E27" s="25">
        <f t="shared" ref="E27:E28" si="6">_xlfn.MINIFS($K$3:$K$11,$C$3:$C$11,A27)</f>
        <v>178.64</v>
      </c>
      <c r="F27" s="39"/>
      <c r="G27" s="25">
        <f t="shared" ref="G27:G28" si="7">_xlfn.MAXIFS($K$3:$K$11,$C$3:$C$11,A27)</f>
        <v>420.42</v>
      </c>
      <c r="H27" s="40"/>
      <c r="I27" s="44">
        <f t="shared" ref="I27:I28" si="8">COUNTIFS($C$3:$C$11,A27,$K$3:$K$11,"&gt;0")</f>
        <v>3</v>
      </c>
      <c r="J27" s="45"/>
    </row>
    <row r="28" spans="1:10" x14ac:dyDescent="0.25">
      <c r="A28" s="16" t="s">
        <v>18</v>
      </c>
      <c r="B28" s="19">
        <f t="shared" si="4"/>
        <v>2</v>
      </c>
      <c r="C28" s="12">
        <f t="shared" ref="C28" si="9">SUMIF($C$3:$C$11,A28,$K$3:$K$11)</f>
        <v>399.77</v>
      </c>
      <c r="D28" s="21">
        <f t="shared" si="5"/>
        <v>199.88499999999999</v>
      </c>
      <c r="E28" s="25">
        <f t="shared" si="6"/>
        <v>105.63</v>
      </c>
      <c r="F28" s="39"/>
      <c r="G28" s="25">
        <f t="shared" si="7"/>
        <v>294.14</v>
      </c>
      <c r="H28" s="40"/>
      <c r="I28" s="44">
        <f t="shared" si="8"/>
        <v>2</v>
      </c>
      <c r="J28" s="45"/>
    </row>
    <row r="30" spans="1:10" x14ac:dyDescent="0.25">
      <c r="A30" t="s">
        <v>38</v>
      </c>
    </row>
    <row r="31" spans="1:10" x14ac:dyDescent="0.25">
      <c r="A31" s="16" t="s">
        <v>16</v>
      </c>
      <c r="B31" s="19">
        <f>COUNTIF($C$3:$C$11,A31)</f>
        <v>4</v>
      </c>
      <c r="C31" s="12">
        <f>SUMIF($C$3:$C$11,A31,$K$3:$K$11)</f>
        <v>817.81</v>
      </c>
      <c r="D31" s="12">
        <f>AVERAGEIF($C$3:$C$11,A31,$K$3:$K$11)</f>
        <v>204.45249999999999</v>
      </c>
      <c r="E31" s="24">
        <f>_xlfn.MINIFS($K$3:$K$11,$C$3:$C$11,A31)</f>
        <v>0</v>
      </c>
      <c r="F31" s="24"/>
      <c r="G31" s="24">
        <f>_xlfn.MAXIFS($K$3:$K$11,$C$3:$C$11,A31)</f>
        <v>429.1</v>
      </c>
      <c r="H31" s="24"/>
      <c r="I31" s="46">
        <f>COUNTIFS($C$3:$C$11,A31,$K$3:$K$11,"&gt;0")</f>
        <v>3</v>
      </c>
      <c r="J31" s="44"/>
    </row>
  </sheetData>
  <mergeCells count="28">
    <mergeCell ref="I25:J25"/>
    <mergeCell ref="I26:J26"/>
    <mergeCell ref="I27:J27"/>
    <mergeCell ref="I28:J28"/>
    <mergeCell ref="I31:J31"/>
    <mergeCell ref="H1:J1"/>
    <mergeCell ref="A16:B16"/>
    <mergeCell ref="A22:B22"/>
    <mergeCell ref="E15:F15"/>
    <mergeCell ref="A15:B15"/>
    <mergeCell ref="A21:B21"/>
    <mergeCell ref="A24:B24"/>
    <mergeCell ref="E25:F25"/>
    <mergeCell ref="A1:D1"/>
    <mergeCell ref="E1:G1"/>
    <mergeCell ref="E31:F31"/>
    <mergeCell ref="G31:H31"/>
    <mergeCell ref="A17:B17"/>
    <mergeCell ref="A20:B20"/>
    <mergeCell ref="G25:H25"/>
    <mergeCell ref="E26:F26"/>
    <mergeCell ref="E27:F27"/>
    <mergeCell ref="E28:F28"/>
    <mergeCell ref="G26:H26"/>
    <mergeCell ref="G27:H27"/>
    <mergeCell ref="G28:H28"/>
    <mergeCell ref="A18:B18"/>
    <mergeCell ref="A19:B19"/>
  </mergeCells>
  <dataValidations count="2">
    <dataValidation type="list" allowBlank="1" showInputMessage="1" showErrorMessage="1" errorTitle="Eingabe ungültig" error="Bitte Land auswählen" promptTitle="Achtung" prompt="Bitte Land auswählen" sqref="C3:C11" xr:uid="{78D2F559-10D0-4750-9178-B8B7E4D126A0}">
      <formula1>"Deutschland,Schweiz,Österreich"</formula1>
    </dataValidation>
    <dataValidation type="list" allowBlank="1" showInputMessage="1" showErrorMessage="1" sqref="A31" xr:uid="{D7EEF138-03C0-4B35-BE93-455085964899}">
      <formula1>"Deutschland,Schweiz,Österreich"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CARINKO Indra &amp; Carsten Kohl</dc:creator>
  <cp:lastModifiedBy>CARINKO Indra &amp; Carsten Kohl</cp:lastModifiedBy>
  <dcterms:created xsi:type="dcterms:W3CDTF">2020-07-23T08:24:03Z</dcterms:created>
  <dcterms:modified xsi:type="dcterms:W3CDTF">2020-07-23T10:02:37Z</dcterms:modified>
</cp:coreProperties>
</file>