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CARINKOIndra&amp;Carsten\Desktop\"/>
    </mc:Choice>
  </mc:AlternateContent>
  <xr:revisionPtr revIDLastSave="0" documentId="13_ncr:1_{0301255B-8BA3-46FA-B008-E05A4E454EDD}" xr6:coauthVersionLast="45" xr6:coauthVersionMax="45" xr10:uidLastSave="{00000000-0000-0000-0000-000000000000}"/>
  <bookViews>
    <workbookView xWindow="-120" yWindow="-120" windowWidth="29040" windowHeight="16440" activeTab="1" xr2:uid="{38E0575D-324E-4CD5-B036-199CA46450B4}"/>
  </bookViews>
  <sheets>
    <sheet name="Adressliste" sheetId="1" r:id="rId1"/>
    <sheet name="Bestellliste" sheetId="2" r:id="rId2"/>
  </sheets>
  <definedNames>
    <definedName name="Datenschnitt_Kunde">#N/A</definedName>
    <definedName name="Datenschnitt_Produkt">#N/A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2" l="1"/>
  <c r="B8" i="2"/>
  <c r="F8" i="2"/>
  <c r="G8" i="2" s="1"/>
  <c r="B7" i="2"/>
  <c r="F7" i="2"/>
  <c r="G7" i="2" s="1"/>
  <c r="F2" i="2"/>
  <c r="G2" i="2" s="1"/>
  <c r="F3" i="2"/>
  <c r="G3" i="2" s="1"/>
  <c r="F4" i="2"/>
  <c r="G4" i="2" s="1"/>
  <c r="F5" i="2"/>
  <c r="G5" i="2" s="1"/>
  <c r="F6" i="2"/>
  <c r="G6" i="2" s="1"/>
  <c r="B6" i="2"/>
  <c r="B5" i="2"/>
  <c r="B4" i="2"/>
  <c r="B3" i="2"/>
  <c r="B2" i="2"/>
  <c r="F2" i="1"/>
  <c r="F3" i="1"/>
  <c r="F4" i="1"/>
  <c r="F5" i="1"/>
  <c r="J5" i="1"/>
  <c r="J4" i="1"/>
  <c r="J2" i="1"/>
  <c r="G9" i="2" l="1"/>
  <c r="F9" i="2"/>
</calcChain>
</file>

<file path=xl/sharedStrings.xml><?xml version="1.0" encoding="utf-8"?>
<sst xmlns="http://schemas.openxmlformats.org/spreadsheetml/2006/main" count="62" uniqueCount="47">
  <si>
    <t>Kunden-Nr.</t>
  </si>
  <si>
    <t>Anrede</t>
  </si>
  <si>
    <t>Vorname</t>
  </si>
  <si>
    <t>Firma</t>
  </si>
  <si>
    <t>Nachname</t>
  </si>
  <si>
    <t>Anschrift</t>
  </si>
  <si>
    <t>PLZ</t>
  </si>
  <si>
    <t>Ort</t>
  </si>
  <si>
    <t>Land</t>
  </si>
  <si>
    <t>Kunde seit</t>
  </si>
  <si>
    <t>Kundenart</t>
  </si>
  <si>
    <t>KU1</t>
  </si>
  <si>
    <t>Herr</t>
  </si>
  <si>
    <t>Max</t>
  </si>
  <si>
    <t>Muster</t>
  </si>
  <si>
    <t>Muster GbR</t>
  </si>
  <si>
    <t>Musterallee 7</t>
  </si>
  <si>
    <t>Musterhausen</t>
  </si>
  <si>
    <t>KU2</t>
  </si>
  <si>
    <t>KU3</t>
  </si>
  <si>
    <t>KU4</t>
  </si>
  <si>
    <t>Frau</t>
  </si>
  <si>
    <t>Beispiel GmbH</t>
  </si>
  <si>
    <t>Hauptstr. 8</t>
  </si>
  <si>
    <t>Basel</t>
  </si>
  <si>
    <t>Schweiz</t>
  </si>
  <si>
    <t>Geschäftskunde</t>
  </si>
  <si>
    <t>Stefan</t>
  </si>
  <si>
    <t>Selinger</t>
  </si>
  <si>
    <t>Birkenallee 23</t>
  </si>
  <si>
    <t>Testort</t>
  </si>
  <si>
    <t>Privatkunde</t>
  </si>
  <si>
    <t>Steffi</t>
  </si>
  <si>
    <t>Unger</t>
  </si>
  <si>
    <t>Landstr. 12</t>
  </si>
  <si>
    <t>Kunde</t>
  </si>
  <si>
    <t>Bestelldatum</t>
  </si>
  <si>
    <t>Umsatz</t>
  </si>
  <si>
    <t>Produkt</t>
  </si>
  <si>
    <t>MwSt.</t>
  </si>
  <si>
    <t>Brutto</t>
  </si>
  <si>
    <t>Kabelset</t>
  </si>
  <si>
    <t>Solarregler</t>
  </si>
  <si>
    <t>AGM Batt.</t>
  </si>
  <si>
    <t>Kabelschuhe</t>
  </si>
  <si>
    <t>Summe</t>
  </si>
  <si>
    <t>Solarplatte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</si>
</sst>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 x14ac:knownFonts="1">
    <font>
      <sz val="11"/>
      <color theme="1"/>
      <name val="Calibri"/>
      <family val="2"/>
      <scheme val="minor"/>
    </font>
    <font>
      <sz val="11"/>
      <color theme="1"/>
      <name val="Calibri"/>
      <family val="2"/>
      <scheme val="minor"/>
    </font>
    <font>
      <sz val="11"/>
      <color rgb="FFFF000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14" fontId="0" fillId="0" borderId="0" xfId="0" applyNumberFormat="1"/>
    <xf numFmtId="0" fontId="0" fillId="0" borderId="0" xfId="0" applyFill="1"/>
    <xf numFmtId="14" fontId="0" fillId="0" borderId="0" xfId="0" applyNumberFormat="1" applyFill="1"/>
    <xf numFmtId="0" fontId="2" fillId="0" borderId="0" xfId="0" applyFont="1" applyFill="1"/>
    <xf numFmtId="44" fontId="0" fillId="0" borderId="0" xfId="1" applyFont="1"/>
    <xf numFmtId="44" fontId="0" fillId="0" borderId="0" xfId="0" applyNumberFormat="1"/>
  </cellXfs>
  <cellStyles count="2">
    <cellStyle name="Standard" xfId="0" builtinId="0"/>
    <cellStyle name="Währung" xfId="1" builtinId="4"/>
  </cellStyles>
  <dxfs count="4">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3EC7-4903-BF9A-F5E0F3EA57C8}"/>
              </c:ext>
            </c:extLst>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Bestellliste!$B$2:$B$8</c:f>
              <c:strCache>
                <c:ptCount val="3"/>
                <c:pt idx="0">
                  <c:v>Stefan Selinger</c:v>
                </c:pt>
                <c:pt idx="1">
                  <c:v>Stefan Selinger</c:v>
                </c:pt>
                <c:pt idx="2">
                  <c:v>Stefan Selinger</c:v>
                </c:pt>
              </c:strCache>
            </c:strRef>
          </c:cat>
          <c:val>
            <c:numRef>
              <c:f>Bestellliste!$D$2:$D$8</c:f>
              <c:numCache>
                <c:formatCode>_("€"* #,##0.00_);_("€"* \(#,##0.00\);_("€"* "-"??_);_(@_)</c:formatCode>
                <c:ptCount val="3"/>
                <c:pt idx="0">
                  <c:v>150</c:v>
                </c:pt>
                <c:pt idx="1">
                  <c:v>50</c:v>
                </c:pt>
                <c:pt idx="2">
                  <c:v>100</c:v>
                </c:pt>
              </c:numCache>
            </c:numRef>
          </c:val>
          <c:extLst>
            <c:ext xmlns:c16="http://schemas.microsoft.com/office/drawing/2014/chart" uri="{C3380CC4-5D6E-409C-BE32-E72D297353CC}">
              <c16:uniqueId val="{00000000-3EC7-4903-BF9A-F5E0F3EA57C8}"/>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7</xdr:col>
      <xdr:colOff>542925</xdr:colOff>
      <xdr:row>2</xdr:row>
      <xdr:rowOff>5443</xdr:rowOff>
    </xdr:from>
    <xdr:to>
      <xdr:col>10</xdr:col>
      <xdr:colOff>85725</xdr:colOff>
      <xdr:row>18</xdr:row>
      <xdr:rowOff>53068</xdr:rowOff>
    </xdr:to>
    <mc:AlternateContent xmlns:mc="http://schemas.openxmlformats.org/markup-compatibility/2006">
      <mc:Choice xmlns:sle15="http://schemas.microsoft.com/office/drawing/2012/slicer" Requires="sle15">
        <xdr:graphicFrame macro="">
          <xdr:nvGraphicFramePr>
            <xdr:cNvPr id="2" name="Kunde">
              <a:extLst>
                <a:ext uri="{FF2B5EF4-FFF2-40B4-BE49-F238E27FC236}">
                  <a16:creationId xmlns:a16="http://schemas.microsoft.com/office/drawing/2014/main" id="{D7EEA41E-1144-4A50-B237-03F640E1D07B}"/>
                </a:ext>
              </a:extLst>
            </xdr:cNvPr>
            <xdr:cNvGraphicFramePr/>
          </xdr:nvGraphicFramePr>
          <xdr:xfrm>
            <a:off x="0" y="0"/>
            <a:ext cx="0" cy="0"/>
          </xdr:xfrm>
          <a:graphic>
            <a:graphicData uri="http://schemas.microsoft.com/office/drawing/2010/slicer">
              <sle:slicer xmlns:sle="http://schemas.microsoft.com/office/drawing/2010/slicer" name="Kunde"/>
            </a:graphicData>
          </a:graphic>
        </xdr:graphicFrame>
      </mc:Choice>
      <mc:Fallback>
        <xdr:sp macro="" textlink="">
          <xdr:nvSpPr>
            <xdr:cNvPr id="0" name=""/>
            <xdr:cNvSpPr>
              <a:spLocks noTextEdit="1"/>
            </xdr:cNvSpPr>
          </xdr:nvSpPr>
          <xdr:spPr>
            <a:xfrm>
              <a:off x="6143625" y="195943"/>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10</xdr:col>
      <xdr:colOff>311603</xdr:colOff>
      <xdr:row>1</xdr:row>
      <xdr:rowOff>0</xdr:rowOff>
    </xdr:from>
    <xdr:to>
      <xdr:col>12</xdr:col>
      <xdr:colOff>616403</xdr:colOff>
      <xdr:row>18</xdr:row>
      <xdr:rowOff>50346</xdr:rowOff>
    </xdr:to>
    <mc:AlternateContent xmlns:mc="http://schemas.openxmlformats.org/markup-compatibility/2006">
      <mc:Choice xmlns:sle15="http://schemas.microsoft.com/office/drawing/2012/slicer" Requires="sle15">
        <xdr:graphicFrame macro="">
          <xdr:nvGraphicFramePr>
            <xdr:cNvPr id="3" name="Produkt">
              <a:extLst>
                <a:ext uri="{FF2B5EF4-FFF2-40B4-BE49-F238E27FC236}">
                  <a16:creationId xmlns:a16="http://schemas.microsoft.com/office/drawing/2014/main" id="{1DE353F0-AD77-4A64-A8EE-56407060EEF0}"/>
                </a:ext>
              </a:extLst>
            </xdr:cNvPr>
            <xdr:cNvGraphicFramePr/>
          </xdr:nvGraphicFramePr>
          <xdr:xfrm>
            <a:off x="0" y="0"/>
            <a:ext cx="0" cy="0"/>
          </xdr:xfrm>
          <a:graphic>
            <a:graphicData uri="http://schemas.microsoft.com/office/drawing/2010/slicer">
              <sle:slicer xmlns:sle="http://schemas.microsoft.com/office/drawing/2010/slicer" name="Produkt"/>
            </a:graphicData>
          </a:graphic>
        </xdr:graphicFrame>
      </mc:Choice>
      <mc:Fallback>
        <xdr:sp macro="" textlink="">
          <xdr:nvSpPr>
            <xdr:cNvPr id="0" name=""/>
            <xdr:cNvSpPr>
              <a:spLocks noTextEdit="1"/>
            </xdr:cNvSpPr>
          </xdr:nvSpPr>
          <xdr:spPr>
            <a:xfrm>
              <a:off x="8198303" y="190500"/>
              <a:ext cx="1828800" cy="2526846"/>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xdr:from>
      <xdr:col>2</xdr:col>
      <xdr:colOff>821871</xdr:colOff>
      <xdr:row>15</xdr:row>
      <xdr:rowOff>5443</xdr:rowOff>
    </xdr:from>
    <xdr:to>
      <xdr:col>6</xdr:col>
      <xdr:colOff>761999</xdr:colOff>
      <xdr:row>24</xdr:row>
      <xdr:rowOff>168729</xdr:rowOff>
    </xdr:to>
    <xdr:graphicFrame macro="">
      <xdr:nvGraphicFramePr>
        <xdr:cNvPr id="4" name="Diagramm 3">
          <a:extLst>
            <a:ext uri="{FF2B5EF4-FFF2-40B4-BE49-F238E27FC236}">
              <a16:creationId xmlns:a16="http://schemas.microsoft.com/office/drawing/2014/main" id="{42070ABB-4432-4010-A6A4-E1947E19B6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unde" xr10:uid="{7C726034-966A-4EDA-8580-E61C5DDA0AA0}" sourceName="Kunde">
  <extLst>
    <x:ext xmlns:x15="http://schemas.microsoft.com/office/spreadsheetml/2010/11/main" uri="{2F2917AC-EB37-4324-AD4E-5DD8C200BD13}">
      <x15:tableSlicerCache tableId="3"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odukt" xr10:uid="{AB1FC55B-3ACA-4BBE-97B5-E67D3BFB7FB0}" sourceName="Produkt">
  <extLst>
    <x:ext xmlns:x15="http://schemas.microsoft.com/office/spreadsheetml/2010/11/main" uri="{2F2917AC-EB37-4324-AD4E-5DD8C200BD13}">
      <x15:tableSlicerCache tableId="3"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unde" xr10:uid="{83488124-F675-4CFD-B2FC-B9F8604B7DBF}" cache="Datenschnitt_Kunde" caption="Kunde" style="SlicerStyleLight4" rowHeight="241300"/>
  <slicer name="Produkt" xr10:uid="{5C3C023F-4777-466A-A4F9-81E007240E1C}" cache="Datenschnitt_Produkt" caption="Produkt"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F3F6AD-D438-478D-B1B1-6EB60E2DD893}" name="Adressen" displayName="Adressen" ref="A1:L5" totalsRowShown="0">
  <autoFilter ref="A1:L5" xr:uid="{39C05821-169A-4966-84FB-1A9BDCA8894E}"/>
  <tableColumns count="12">
    <tableColumn id="1" xr3:uid="{9EC0A621-E5C2-4601-A9C8-C60D4E6FA215}" name="Kunden-Nr."/>
    <tableColumn id="2" xr3:uid="{47807712-8FD0-4316-BFB8-7EE0B81C5E92}" name="Anrede"/>
    <tableColumn id="3" xr3:uid="{95264C08-1669-4BC0-89C6-7F2A8CE5AF80}" name="Vorname"/>
    <tableColumn id="4" xr3:uid="{67724E59-3D55-4A40-98E6-F87814E477D5}" name="Nachname"/>
    <tableColumn id="5" xr3:uid="{A7904CC7-BE22-4E4E-97A3-FC09222D1F08}" name="Firma"/>
    <tableColumn id="12" xr3:uid="{5BB6303B-8F24-41DF-96FB-6A1B21C95CAE}" name="Kunde" dataDxfId="3">
      <calculatedColumnFormula>IF(Adressen[[#This Row],[Kundenart]]="Geschäftskunde",Adressen[[#This Row],[Firma]],Adressen[[#This Row],[Vorname]]&amp;" "&amp;Adressen[[#This Row],[Nachname]])</calculatedColumnFormula>
    </tableColumn>
    <tableColumn id="6" xr3:uid="{5F0749A1-3972-418F-99E3-22CBB6F9E4B7}" name="Anschrift"/>
    <tableColumn id="7" xr3:uid="{F863C771-7BEE-4E79-A6CF-4CAFD16D94AC}" name="PLZ"/>
    <tableColumn id="8" xr3:uid="{EA382EC1-4EC6-424A-A721-FE6CF7F2C974}" name="Ort"/>
    <tableColumn id="9" xr3:uid="{4FC42C41-35ED-4A75-9238-A0923E56FE84}" name="Land">
      <calculatedColumnFormula>"Deutschland"</calculatedColumnFormula>
    </tableColumn>
    <tableColumn id="10" xr3:uid="{EB884020-DB2A-4EB5-BC2E-ABD82538DD4C}" name="Kunde seit"/>
    <tableColumn id="11" xr3:uid="{846D3367-B2F2-4F04-9C59-FE4D8BF38940}" name="Kundenart"/>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AE8156-9439-44A6-B6FE-321D1B696347}" name="Bestellungen" displayName="Bestellungen" ref="A1:G9" totalsRowCount="1">
  <autoFilter ref="A1:G8" xr:uid="{A31F47E8-905B-457B-84BC-398A21154EFD}">
    <filterColumn colId="1">
      <filters>
        <filter val="Stefan Selinger"/>
      </filters>
    </filterColumn>
  </autoFilter>
  <tableColumns count="7">
    <tableColumn id="1" xr3:uid="{1F3699D6-AB54-4B34-BBE2-9633B2DD55D0}" name="Kunden-Nr." totalsRowLabel="Summe"/>
    <tableColumn id="2" xr3:uid="{A750EFC7-D6B5-4B41-95FA-9542E57CA5CD}" name="Kunde">
      <calculatedColumnFormula>VLOOKUP(Bestellungen[[#This Row],[Kunden-Nr.]],Adressen[],6,FALSE)</calculatedColumnFormula>
    </tableColumn>
    <tableColumn id="3" xr3:uid="{B3647F09-C436-4923-9B11-55A0EF797B1B}" name="Bestelldatum"/>
    <tableColumn id="4" xr3:uid="{CBC5EA3C-BC9F-4D75-BF7D-45D31BD32E32}" name="Umsatz" totalsRowFunction="sum" totalsRowDxfId="2" dataCellStyle="Währung"/>
    <tableColumn id="5" xr3:uid="{65C3F7EA-B8E0-4D3F-8971-14F23809259E}" name="Produkt"/>
    <tableColumn id="6" xr3:uid="{F9B682B7-7035-4357-990A-40586E46999A}" name="MwSt." totalsRowFunction="sum" totalsRowDxfId="1" dataCellStyle="Währung">
      <calculatedColumnFormula>Bestellungen[[#This Row],[Umsatz]]*19%</calculatedColumnFormula>
    </tableColumn>
    <tableColumn id="7" xr3:uid="{F9097599-8736-4303-8459-21DC586142DF}" name="Brutto" totalsRowFunction="sum" totalsRowDxfId="0" dataCellStyle="Währung">
      <calculatedColumnFormula>Bestellungen[[#This Row],[Umsatz]]+Bestellungen[[#This Row],[MwSt.]]</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a:themeElements>
    <a:clrScheme name="Rot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95F1-EE4C-4904-AC84-880503AB6DF8}">
  <sheetPr>
    <tabColor theme="7"/>
  </sheetPr>
  <dimension ref="A1:L5"/>
  <sheetViews>
    <sheetView zoomScale="205" zoomScaleNormal="205" workbookViewId="0">
      <selection activeCell="C2" sqref="C2"/>
    </sheetView>
  </sheetViews>
  <sheetFormatPr baseColWidth="10" defaultRowHeight="15" x14ac:dyDescent="0.25"/>
  <cols>
    <col min="1" max="1" width="13.5703125" bestFit="1" customWidth="1"/>
    <col min="2" max="2" width="9.85546875" bestFit="1" customWidth="1"/>
    <col min="4" max="4" width="12.7109375" bestFit="1" customWidth="1"/>
    <col min="5" max="5" width="14" bestFit="1" customWidth="1"/>
    <col min="6" max="6" width="14" customWidth="1"/>
    <col min="7" max="7" width="13.5703125" bestFit="1" customWidth="1"/>
    <col min="8" max="8" width="6.28515625" bestFit="1" customWidth="1"/>
    <col min="9" max="9" width="13.7109375" bestFit="1" customWidth="1"/>
    <col min="10" max="10" width="12" bestFit="1" customWidth="1"/>
    <col min="11" max="11" width="12.7109375" bestFit="1" customWidth="1"/>
    <col min="12" max="12" width="15.140625" bestFit="1" customWidth="1"/>
  </cols>
  <sheetData>
    <row r="1" spans="1:12" x14ac:dyDescent="0.25">
      <c r="A1" t="s">
        <v>0</v>
      </c>
      <c r="B1" t="s">
        <v>1</v>
      </c>
      <c r="C1" t="s">
        <v>2</v>
      </c>
      <c r="D1" t="s">
        <v>4</v>
      </c>
      <c r="E1" t="s">
        <v>3</v>
      </c>
      <c r="F1" t="s">
        <v>35</v>
      </c>
      <c r="G1" t="s">
        <v>5</v>
      </c>
      <c r="H1" t="s">
        <v>6</v>
      </c>
      <c r="I1" t="s">
        <v>7</v>
      </c>
      <c r="J1" t="s">
        <v>8</v>
      </c>
      <c r="K1" t="s">
        <v>9</v>
      </c>
      <c r="L1" t="s">
        <v>10</v>
      </c>
    </row>
    <row r="2" spans="1:12" s="2" customFormat="1" x14ac:dyDescent="0.25">
      <c r="A2" s="2" t="s">
        <v>11</v>
      </c>
      <c r="B2" s="2" t="s">
        <v>12</v>
      </c>
      <c r="C2" s="2" t="s">
        <v>13</v>
      </c>
      <c r="D2" s="2" t="s">
        <v>14</v>
      </c>
      <c r="E2" s="2" t="s">
        <v>15</v>
      </c>
      <c r="F2" s="2" t="str">
        <f>IF(Adressen[[#This Row],[Kundenart]]="Geschäftskunde",Adressen[[#This Row],[Firma]],Adressen[[#This Row],[Vorname]]&amp;" "&amp;Adressen[[#This Row],[Nachname]])</f>
        <v>Muster GbR</v>
      </c>
      <c r="G2" s="2" t="s">
        <v>16</v>
      </c>
      <c r="H2" s="2">
        <v>12345</v>
      </c>
      <c r="I2" s="2" t="s">
        <v>17</v>
      </c>
      <c r="J2" s="2" t="str">
        <f>"Deutschland"</f>
        <v>Deutschland</v>
      </c>
      <c r="K2" s="3">
        <v>44066</v>
      </c>
      <c r="L2" s="4" t="s">
        <v>26</v>
      </c>
    </row>
    <row r="3" spans="1:12" x14ac:dyDescent="0.25">
      <c r="A3" t="s">
        <v>18</v>
      </c>
      <c r="E3" t="s">
        <v>22</v>
      </c>
      <c r="F3" t="str">
        <f>IF(Adressen[[#This Row],[Kundenart]]="Geschäftskunde",Adressen[[#This Row],[Firma]],Adressen[[#This Row],[Vorname]]&amp;" "&amp;Adressen[[#This Row],[Nachname]])</f>
        <v>Beispiel GmbH</v>
      </c>
      <c r="G3" t="s">
        <v>23</v>
      </c>
      <c r="H3">
        <v>4567</v>
      </c>
      <c r="I3" t="s">
        <v>24</v>
      </c>
      <c r="J3" t="s">
        <v>25</v>
      </c>
      <c r="K3" s="1">
        <v>43983</v>
      </c>
      <c r="L3" t="s">
        <v>26</v>
      </c>
    </row>
    <row r="4" spans="1:12" x14ac:dyDescent="0.25">
      <c r="A4" t="s">
        <v>19</v>
      </c>
      <c r="B4" t="s">
        <v>12</v>
      </c>
      <c r="C4" t="s">
        <v>27</v>
      </c>
      <c r="D4" t="s">
        <v>28</v>
      </c>
      <c r="F4" t="str">
        <f>IF(Adressen[[#This Row],[Kundenart]]="Geschäftskunde",Adressen[[#This Row],[Firma]],Adressen[[#This Row],[Vorname]]&amp;" "&amp;Adressen[[#This Row],[Nachname]])</f>
        <v>Stefan Selinger</v>
      </c>
      <c r="G4" t="s">
        <v>29</v>
      </c>
      <c r="H4">
        <v>78945</v>
      </c>
      <c r="I4" t="s">
        <v>30</v>
      </c>
      <c r="J4" t="str">
        <f t="shared" ref="J4" si="0">"Deutschland"</f>
        <v>Deutschland</v>
      </c>
      <c r="K4" s="1">
        <v>44002</v>
      </c>
      <c r="L4" t="s">
        <v>31</v>
      </c>
    </row>
    <row r="5" spans="1:12" x14ac:dyDescent="0.25">
      <c r="A5" t="s">
        <v>20</v>
      </c>
      <c r="B5" t="s">
        <v>21</v>
      </c>
      <c r="C5" t="s">
        <v>32</v>
      </c>
      <c r="D5" t="s">
        <v>33</v>
      </c>
      <c r="F5" t="str">
        <f>IF(Adressen[[#This Row],[Kundenart]]="Geschäftskunde",Adressen[[#This Row],[Firma]],Adressen[[#This Row],[Vorname]]&amp;" "&amp;Adressen[[#This Row],[Nachname]])</f>
        <v>Steffi Unger</v>
      </c>
      <c r="G5" t="s">
        <v>34</v>
      </c>
      <c r="H5">
        <v>12345</v>
      </c>
      <c r="I5" t="s">
        <v>17</v>
      </c>
      <c r="J5" t="str">
        <f>"Deutschland"</f>
        <v>Deutschland</v>
      </c>
      <c r="K5" s="1">
        <v>44037</v>
      </c>
      <c r="L5" t="s">
        <v>31</v>
      </c>
    </row>
  </sheetData>
  <phoneticPr fontId="3" type="noConversion"/>
  <dataValidations count="1">
    <dataValidation type="list" errorStyle="warning" allowBlank="1" showInputMessage="1" showErrorMessage="1" error="Achtung, noch im DropDown den Wert hinzufügen." sqref="L2:L5" xr:uid="{633B1CC5-D606-4DAE-91A4-B1E165ABDD74}">
      <formula1>"Privatkunde,Geschäftskunde"</formula1>
    </dataValidation>
  </dataValidations>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11602-FD08-4A1D-AAD6-D60CA23EC505}">
  <sheetPr>
    <tabColor theme="3"/>
  </sheetPr>
  <dimension ref="A1:G9"/>
  <sheetViews>
    <sheetView tabSelected="1" zoomScale="175" zoomScaleNormal="175" workbookViewId="0">
      <selection activeCell="C17" sqref="C17"/>
    </sheetView>
  </sheetViews>
  <sheetFormatPr baseColWidth="10" defaultRowHeight="15" x14ac:dyDescent="0.25"/>
  <cols>
    <col min="2" max="2" width="14.42578125" bestFit="1" customWidth="1"/>
    <col min="3" max="3" width="12.42578125" customWidth="1"/>
  </cols>
  <sheetData>
    <row r="1" spans="1:7" x14ac:dyDescent="0.25">
      <c r="A1" t="s">
        <v>0</v>
      </c>
      <c r="B1" t="s">
        <v>35</v>
      </c>
      <c r="C1" t="s">
        <v>36</v>
      </c>
      <c r="D1" t="s">
        <v>37</v>
      </c>
      <c r="E1" t="s">
        <v>38</v>
      </c>
      <c r="F1" t="s">
        <v>39</v>
      </c>
      <c r="G1" t="s">
        <v>40</v>
      </c>
    </row>
    <row r="2" spans="1:7" hidden="1" x14ac:dyDescent="0.25">
      <c r="A2" t="s">
        <v>11</v>
      </c>
      <c r="B2" t="str">
        <f>VLOOKUP(Bestellungen[[#This Row],[Kunden-Nr.]],Adressen[],6,FALSE)</f>
        <v>Muster GbR</v>
      </c>
      <c r="C2" s="1">
        <v>44065</v>
      </c>
      <c r="D2" s="5">
        <v>2500</v>
      </c>
      <c r="E2" t="s">
        <v>46</v>
      </c>
      <c r="F2" s="5">
        <f>Bestellungen[[#This Row],[Umsatz]]*19%</f>
        <v>475</v>
      </c>
      <c r="G2" s="5">
        <f>Bestellungen[[#This Row],[Umsatz]]+Bestellungen[[#This Row],[MwSt.]]</f>
        <v>2975</v>
      </c>
    </row>
    <row r="3" spans="1:7" x14ac:dyDescent="0.25">
      <c r="A3" t="s">
        <v>19</v>
      </c>
      <c r="B3" t="str">
        <f>VLOOKUP(Bestellungen[[#This Row],[Kunden-Nr.]],Adressen[],6,FALSE)</f>
        <v>Stefan Selinger</v>
      </c>
      <c r="C3" s="1">
        <v>44027</v>
      </c>
      <c r="D3" s="5">
        <v>150</v>
      </c>
      <c r="E3" t="s">
        <v>41</v>
      </c>
      <c r="F3" s="5">
        <f>Bestellungen[[#This Row],[Umsatz]]*19%</f>
        <v>28.5</v>
      </c>
      <c r="G3" s="5">
        <f>Bestellungen[[#This Row],[Umsatz]]+Bestellungen[[#This Row],[MwSt.]]</f>
        <v>178.5</v>
      </c>
    </row>
    <row r="4" spans="1:7" hidden="1" x14ac:dyDescent="0.25">
      <c r="A4" t="s">
        <v>11</v>
      </c>
      <c r="B4" t="str">
        <f>VLOOKUP(Bestellungen[[#This Row],[Kunden-Nr.]],Adressen[],6,FALSE)</f>
        <v>Muster GbR</v>
      </c>
      <c r="C4" s="1">
        <v>44066</v>
      </c>
      <c r="D4" s="5">
        <v>50</v>
      </c>
      <c r="E4" t="s">
        <v>42</v>
      </c>
      <c r="F4" s="5">
        <f>Bestellungen[[#This Row],[Umsatz]]*19%</f>
        <v>9.5</v>
      </c>
      <c r="G4" s="5">
        <f>Bestellungen[[#This Row],[Umsatz]]+Bestellungen[[#This Row],[MwSt.]]</f>
        <v>59.5</v>
      </c>
    </row>
    <row r="5" spans="1:7" hidden="1" x14ac:dyDescent="0.25">
      <c r="A5" t="s">
        <v>20</v>
      </c>
      <c r="B5" t="str">
        <f>VLOOKUP(Bestellungen[[#This Row],[Kunden-Nr.]],Adressen[],6,FALSE)</f>
        <v>Steffi Unger</v>
      </c>
      <c r="C5" s="1">
        <v>44036</v>
      </c>
      <c r="D5" s="5">
        <v>300</v>
      </c>
      <c r="E5" t="s">
        <v>43</v>
      </c>
      <c r="F5" s="5">
        <f>Bestellungen[[#This Row],[Umsatz]]*19%</f>
        <v>57</v>
      </c>
      <c r="G5" s="5">
        <f>Bestellungen[[#This Row],[Umsatz]]+Bestellungen[[#This Row],[MwSt.]]</f>
        <v>357</v>
      </c>
    </row>
    <row r="6" spans="1:7" hidden="1" x14ac:dyDescent="0.25">
      <c r="A6" t="s">
        <v>18</v>
      </c>
      <c r="B6" t="str">
        <f>VLOOKUP(Bestellungen[[#This Row],[Kunden-Nr.]],Adressen[],6,FALSE)</f>
        <v>Beispiel GmbH</v>
      </c>
      <c r="C6" s="1">
        <v>44027</v>
      </c>
      <c r="D6" s="5">
        <v>10</v>
      </c>
      <c r="E6" t="s">
        <v>44</v>
      </c>
      <c r="F6" s="5">
        <f>Bestellungen[[#This Row],[Umsatz]]*19%</f>
        <v>1.9</v>
      </c>
      <c r="G6" s="5">
        <f>Bestellungen[[#This Row],[Umsatz]]+Bestellungen[[#This Row],[MwSt.]]</f>
        <v>11.9</v>
      </c>
    </row>
    <row r="7" spans="1:7" x14ac:dyDescent="0.25">
      <c r="A7" t="s">
        <v>19</v>
      </c>
      <c r="B7" t="str">
        <f>VLOOKUP(Bestellungen[[#This Row],[Kunden-Nr.]],Adressen[],6,FALSE)</f>
        <v>Stefan Selinger</v>
      </c>
      <c r="C7" s="1">
        <v>44004</v>
      </c>
      <c r="D7" s="5">
        <v>50</v>
      </c>
      <c r="E7" t="s">
        <v>42</v>
      </c>
      <c r="F7" s="5">
        <f>Bestellungen[[#This Row],[Umsatz]]*19%</f>
        <v>9.5</v>
      </c>
      <c r="G7" s="5">
        <f>Bestellungen[[#This Row],[Umsatz]]+Bestellungen[[#This Row],[MwSt.]]</f>
        <v>59.5</v>
      </c>
    </row>
    <row r="8" spans="1:7" x14ac:dyDescent="0.25">
      <c r="A8" t="s">
        <v>19</v>
      </c>
      <c r="B8" t="str">
        <f>VLOOKUP(Bestellungen[[#This Row],[Kunden-Nr.]],Adressen[],6,FALSE)</f>
        <v>Stefan Selinger</v>
      </c>
      <c r="C8" s="1">
        <v>44066</v>
      </c>
      <c r="D8" s="5">
        <v>100</v>
      </c>
      <c r="E8" t="s">
        <v>46</v>
      </c>
      <c r="F8" s="5">
        <f>Bestellungen[[#This Row],[Umsatz]]*19%</f>
        <v>19</v>
      </c>
      <c r="G8" s="5">
        <f>Bestellungen[[#This Row],[Umsatz]]+Bestellungen[[#This Row],[MwSt.]]</f>
        <v>119</v>
      </c>
    </row>
    <row r="9" spans="1:7" x14ac:dyDescent="0.25">
      <c r="A9" t="s">
        <v>45</v>
      </c>
      <c r="D9" s="6">
        <f>SUBTOTAL(109,Bestellungen[Umsatz])</f>
        <v>300</v>
      </c>
      <c r="F9" s="6">
        <f>SUBTOTAL(109,Bestellungen[MwSt.])</f>
        <v>57</v>
      </c>
      <c r="G9" s="6">
        <f>SUBTOTAL(109,Bestellungen[Brutto])</f>
        <v>357</v>
      </c>
    </row>
  </sheetData>
  <pageMargins left="0.7" right="0.7" top="0.78740157499999996" bottom="0.78740157499999996"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Adressliste</vt:lpstr>
      <vt:lpstr>Bestellliste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CARINKO Indra &amp; Carsten Kohl</dc:creator>
  <cp:lastModifiedBy>CARINKO Indra &amp; Carsten Kohl</cp:lastModifiedBy>
  <dcterms:created xsi:type="dcterms:W3CDTF">2020-08-23T12:44:53Z</dcterms:created>
  <dcterms:modified xsi:type="dcterms:W3CDTF">2020-08-23T14:45:51Z</dcterms:modified>
</cp:coreProperties>
</file>