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OneDrive - Indra Kohl CARINKO\Udemy Stundenzettel Excel - kostenloser Kurs\Update - noch nicht verfilmt - Wochensummen berechnen\"/>
    </mc:Choice>
  </mc:AlternateContent>
  <xr:revisionPtr revIDLastSave="187" documentId="8_{4A2DA462-47F6-4733-BABA-FA7356A2053C}" xr6:coauthVersionLast="45" xr6:coauthVersionMax="45" xr10:uidLastSave="{F3633AE9-C1BC-4974-B7CD-DA8C432BA1B1}"/>
  <bookViews>
    <workbookView xWindow="-120" yWindow="-120" windowWidth="29040" windowHeight="16440" tabRatio="717" activeTab="1" xr2:uid="{00000000-000D-0000-FFFF-FFFF00000000}"/>
  </bookViews>
  <sheets>
    <sheet name="Übersicht" sheetId="11" r:id="rId1"/>
    <sheet name="Januar" sheetId="12" r:id="rId2"/>
    <sheet name="Februar" sheetId="13" r:id="rId3"/>
    <sheet name="März" sheetId="14" r:id="rId4"/>
    <sheet name="April" sheetId="15" r:id="rId5"/>
    <sheet name="Mai" sheetId="7" r:id="rId6"/>
    <sheet name="Juni" sheetId="8" r:id="rId7"/>
    <sheet name="Juli" sheetId="9" r:id="rId8"/>
    <sheet name="August" sheetId="10" r:id="rId9"/>
    <sheet name="September" sheetId="5" r:id="rId10"/>
    <sheet name="Oktober" sheetId="6" r:id="rId11"/>
    <sheet name="November" sheetId="4" r:id="rId12"/>
    <sheet name="Dezember" sheetId="1" r:id="rId13"/>
  </sheets>
  <definedNames>
    <definedName name="April">April!$A$8:$J$38</definedName>
    <definedName name="August">August!$A$8:$J$38</definedName>
    <definedName name="Dezember">Dezember!$A$8:$J$38</definedName>
    <definedName name="Februar">Februar!$A$8:$J$38</definedName>
    <definedName name="Januar">Januar!$A$8:$J$38</definedName>
    <definedName name="Juli">Juli!$A$8:$J$38</definedName>
    <definedName name="Juni">Juni!$A$8:$J$38</definedName>
    <definedName name="Mai">Mai!$A$8:$J$38</definedName>
    <definedName name="März">März!$A$8:$J$38</definedName>
    <definedName name="November">November!$A$8:$J$38</definedName>
    <definedName name="Oktober">Oktober!$A$8:$J$38</definedName>
    <definedName name="September">September!$A$8:$J$38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4" l="1"/>
  <c r="I38" i="14"/>
  <c r="J37" i="14"/>
  <c r="I37" i="14"/>
  <c r="J36" i="14"/>
  <c r="I36" i="14"/>
  <c r="J35" i="14"/>
  <c r="I35" i="14"/>
  <c r="J34" i="14"/>
  <c r="I34" i="14"/>
  <c r="J33" i="14"/>
  <c r="I33" i="14"/>
  <c r="J32" i="14"/>
  <c r="I32" i="14"/>
  <c r="J31" i="14"/>
  <c r="I31" i="14"/>
  <c r="J30" i="14"/>
  <c r="I30" i="14"/>
  <c r="J29" i="14"/>
  <c r="I29" i="14"/>
  <c r="J28" i="14"/>
  <c r="I28" i="14"/>
  <c r="J27" i="14"/>
  <c r="I27" i="14"/>
  <c r="J26" i="14"/>
  <c r="I26" i="14"/>
  <c r="J25" i="14"/>
  <c r="I25" i="14"/>
  <c r="J24" i="14"/>
  <c r="I24" i="14"/>
  <c r="J23" i="14"/>
  <c r="I23" i="14"/>
  <c r="J22" i="14"/>
  <c r="I22" i="14"/>
  <c r="J21" i="14"/>
  <c r="I21" i="14"/>
  <c r="J20" i="14"/>
  <c r="I20" i="14"/>
  <c r="J19" i="14"/>
  <c r="I19" i="14"/>
  <c r="J18" i="14"/>
  <c r="I18" i="14"/>
  <c r="J17" i="14"/>
  <c r="I17" i="14"/>
  <c r="J16" i="14"/>
  <c r="I16" i="14"/>
  <c r="J15" i="14"/>
  <c r="I15" i="14"/>
  <c r="J14" i="14"/>
  <c r="I14" i="14"/>
  <c r="J13" i="14"/>
  <c r="I13" i="14"/>
  <c r="J12" i="14"/>
  <c r="I12" i="14"/>
  <c r="J11" i="14"/>
  <c r="I11" i="14"/>
  <c r="J10" i="14"/>
  <c r="I10" i="14"/>
  <c r="J9" i="14"/>
  <c r="I9" i="14"/>
  <c r="J8" i="14"/>
  <c r="I8" i="14"/>
  <c r="J38" i="15"/>
  <c r="I38" i="15"/>
  <c r="J37" i="15"/>
  <c r="I37" i="15"/>
  <c r="J36" i="15"/>
  <c r="I36" i="15"/>
  <c r="J35" i="15"/>
  <c r="I35" i="15"/>
  <c r="J34" i="15"/>
  <c r="I34" i="15"/>
  <c r="J33" i="15"/>
  <c r="I33" i="15"/>
  <c r="J32" i="15"/>
  <c r="I32" i="15"/>
  <c r="J31" i="15"/>
  <c r="I31" i="15"/>
  <c r="J30" i="15"/>
  <c r="I30" i="15"/>
  <c r="J29" i="15"/>
  <c r="I29" i="15"/>
  <c r="J28" i="15"/>
  <c r="I28" i="15"/>
  <c r="J27" i="15"/>
  <c r="I27" i="15"/>
  <c r="J26" i="15"/>
  <c r="I26" i="15"/>
  <c r="J25" i="15"/>
  <c r="I25" i="15"/>
  <c r="J24" i="15"/>
  <c r="I24" i="15"/>
  <c r="J23" i="15"/>
  <c r="I23" i="15"/>
  <c r="J22" i="15"/>
  <c r="I22" i="15"/>
  <c r="J21" i="15"/>
  <c r="I21" i="15"/>
  <c r="J20" i="15"/>
  <c r="I20" i="15"/>
  <c r="J19" i="15"/>
  <c r="I19" i="15"/>
  <c r="J18" i="15"/>
  <c r="I18" i="15"/>
  <c r="J17" i="15"/>
  <c r="I17" i="15"/>
  <c r="J16" i="15"/>
  <c r="I16" i="15"/>
  <c r="J15" i="15"/>
  <c r="I15" i="15"/>
  <c r="J14" i="15"/>
  <c r="I14" i="15"/>
  <c r="J13" i="15"/>
  <c r="I13" i="15"/>
  <c r="J12" i="15"/>
  <c r="I12" i="15"/>
  <c r="J11" i="15"/>
  <c r="I11" i="15"/>
  <c r="J10" i="15"/>
  <c r="I10" i="15"/>
  <c r="J9" i="15"/>
  <c r="I9" i="15"/>
  <c r="J8" i="15"/>
  <c r="I8" i="15"/>
  <c r="J38" i="7"/>
  <c r="I38" i="7"/>
  <c r="J37" i="7"/>
  <c r="I37" i="7"/>
  <c r="J36" i="7"/>
  <c r="I36" i="7"/>
  <c r="J35" i="7"/>
  <c r="I35" i="7"/>
  <c r="J34" i="7"/>
  <c r="I34" i="7"/>
  <c r="J33" i="7"/>
  <c r="I33" i="7"/>
  <c r="J32" i="7"/>
  <c r="I32" i="7"/>
  <c r="J31" i="7"/>
  <c r="I31" i="7"/>
  <c r="J30" i="7"/>
  <c r="I30" i="7"/>
  <c r="J29" i="7"/>
  <c r="I29" i="7"/>
  <c r="J28" i="7"/>
  <c r="I28" i="7"/>
  <c r="J27" i="7"/>
  <c r="I27" i="7"/>
  <c r="J26" i="7"/>
  <c r="I26" i="7"/>
  <c r="J25" i="7"/>
  <c r="I25" i="7"/>
  <c r="J24" i="7"/>
  <c r="I24" i="7"/>
  <c r="J23" i="7"/>
  <c r="I23" i="7"/>
  <c r="J22" i="7"/>
  <c r="I22" i="7"/>
  <c r="J21" i="7"/>
  <c r="I21" i="7"/>
  <c r="J20" i="7"/>
  <c r="I20" i="7"/>
  <c r="J19" i="7"/>
  <c r="I19" i="7"/>
  <c r="J18" i="7"/>
  <c r="I18" i="7"/>
  <c r="J17" i="7"/>
  <c r="I17" i="7"/>
  <c r="J16" i="7"/>
  <c r="I16" i="7"/>
  <c r="J15" i="7"/>
  <c r="I15" i="7"/>
  <c r="J14" i="7"/>
  <c r="I14" i="7"/>
  <c r="J13" i="7"/>
  <c r="I13" i="7"/>
  <c r="J12" i="7"/>
  <c r="I12" i="7"/>
  <c r="J11" i="7"/>
  <c r="I11" i="7"/>
  <c r="J10" i="7"/>
  <c r="I10" i="7"/>
  <c r="J9" i="7"/>
  <c r="I9" i="7"/>
  <c r="J8" i="7"/>
  <c r="I8" i="7"/>
  <c r="J38" i="8"/>
  <c r="I38" i="8"/>
  <c r="J37" i="8"/>
  <c r="I37" i="8"/>
  <c r="J36" i="8"/>
  <c r="I36" i="8"/>
  <c r="J35" i="8"/>
  <c r="I35" i="8"/>
  <c r="J34" i="8"/>
  <c r="I34" i="8"/>
  <c r="J33" i="8"/>
  <c r="I33" i="8"/>
  <c r="J32" i="8"/>
  <c r="I32" i="8"/>
  <c r="J31" i="8"/>
  <c r="I31" i="8"/>
  <c r="J30" i="8"/>
  <c r="I30" i="8"/>
  <c r="J29" i="8"/>
  <c r="I29" i="8"/>
  <c r="J28" i="8"/>
  <c r="I28" i="8"/>
  <c r="J27" i="8"/>
  <c r="I27" i="8"/>
  <c r="J26" i="8"/>
  <c r="I26" i="8"/>
  <c r="J25" i="8"/>
  <c r="I25" i="8"/>
  <c r="J24" i="8"/>
  <c r="I24" i="8"/>
  <c r="J23" i="8"/>
  <c r="I23" i="8"/>
  <c r="J22" i="8"/>
  <c r="I22" i="8"/>
  <c r="J21" i="8"/>
  <c r="I21" i="8"/>
  <c r="J20" i="8"/>
  <c r="I20" i="8"/>
  <c r="J19" i="8"/>
  <c r="I19" i="8"/>
  <c r="J18" i="8"/>
  <c r="I18" i="8"/>
  <c r="J17" i="8"/>
  <c r="I17" i="8"/>
  <c r="J16" i="8"/>
  <c r="I16" i="8"/>
  <c r="J15" i="8"/>
  <c r="I15" i="8"/>
  <c r="J14" i="8"/>
  <c r="I14" i="8"/>
  <c r="J13" i="8"/>
  <c r="I13" i="8"/>
  <c r="J12" i="8"/>
  <c r="I12" i="8"/>
  <c r="J11" i="8"/>
  <c r="I11" i="8"/>
  <c r="J10" i="8"/>
  <c r="I10" i="8"/>
  <c r="J9" i="8"/>
  <c r="I9" i="8"/>
  <c r="J8" i="8"/>
  <c r="I8" i="8"/>
  <c r="J38" i="9"/>
  <c r="I38" i="9"/>
  <c r="J37" i="9"/>
  <c r="I37" i="9"/>
  <c r="J36" i="9"/>
  <c r="I36" i="9"/>
  <c r="J35" i="9"/>
  <c r="I35" i="9"/>
  <c r="J34" i="9"/>
  <c r="I34" i="9"/>
  <c r="J33" i="9"/>
  <c r="I33" i="9"/>
  <c r="J32" i="9"/>
  <c r="I32" i="9"/>
  <c r="J31" i="9"/>
  <c r="I31" i="9"/>
  <c r="J30" i="9"/>
  <c r="I30" i="9"/>
  <c r="J29" i="9"/>
  <c r="I29" i="9"/>
  <c r="J28" i="9"/>
  <c r="I28" i="9"/>
  <c r="J27" i="9"/>
  <c r="I27" i="9"/>
  <c r="J26" i="9"/>
  <c r="I26" i="9"/>
  <c r="J25" i="9"/>
  <c r="I25" i="9"/>
  <c r="J24" i="9"/>
  <c r="I24" i="9"/>
  <c r="J23" i="9"/>
  <c r="I23" i="9"/>
  <c r="J22" i="9"/>
  <c r="I22" i="9"/>
  <c r="J21" i="9"/>
  <c r="I21" i="9"/>
  <c r="J20" i="9"/>
  <c r="I20" i="9"/>
  <c r="J19" i="9"/>
  <c r="I19" i="9"/>
  <c r="J18" i="9"/>
  <c r="I18" i="9"/>
  <c r="J17" i="9"/>
  <c r="I17" i="9"/>
  <c r="J16" i="9"/>
  <c r="I16" i="9"/>
  <c r="J15" i="9"/>
  <c r="I15" i="9"/>
  <c r="J14" i="9"/>
  <c r="I14" i="9"/>
  <c r="J13" i="9"/>
  <c r="I13" i="9"/>
  <c r="J12" i="9"/>
  <c r="I12" i="9"/>
  <c r="J11" i="9"/>
  <c r="I11" i="9"/>
  <c r="J10" i="9"/>
  <c r="I10" i="9"/>
  <c r="J9" i="9"/>
  <c r="I9" i="9"/>
  <c r="J8" i="9"/>
  <c r="I8" i="9"/>
  <c r="J38" i="10"/>
  <c r="I38" i="10"/>
  <c r="J37" i="10"/>
  <c r="I37" i="10"/>
  <c r="J36" i="10"/>
  <c r="I36" i="10"/>
  <c r="J35" i="10"/>
  <c r="I35" i="10"/>
  <c r="J34" i="10"/>
  <c r="I34" i="10"/>
  <c r="J33" i="10"/>
  <c r="I33" i="10"/>
  <c r="J32" i="10"/>
  <c r="I32" i="10"/>
  <c r="J31" i="10"/>
  <c r="I31" i="10"/>
  <c r="J30" i="10"/>
  <c r="I30" i="10"/>
  <c r="J29" i="10"/>
  <c r="I29" i="10"/>
  <c r="J28" i="10"/>
  <c r="I28" i="10"/>
  <c r="J27" i="10"/>
  <c r="I27" i="10"/>
  <c r="J26" i="10"/>
  <c r="I26" i="10"/>
  <c r="J25" i="10"/>
  <c r="I25" i="10"/>
  <c r="J24" i="10"/>
  <c r="I24" i="10"/>
  <c r="J23" i="10"/>
  <c r="I23" i="10"/>
  <c r="J22" i="10"/>
  <c r="I22" i="10"/>
  <c r="J21" i="10"/>
  <c r="I21" i="10"/>
  <c r="J20" i="10"/>
  <c r="I20" i="10"/>
  <c r="J19" i="10"/>
  <c r="I19" i="10"/>
  <c r="J18" i="10"/>
  <c r="I18" i="10"/>
  <c r="J17" i="10"/>
  <c r="I17" i="10"/>
  <c r="J16" i="10"/>
  <c r="I16" i="10"/>
  <c r="J15" i="10"/>
  <c r="I15" i="10"/>
  <c r="J14" i="10"/>
  <c r="I14" i="10"/>
  <c r="J13" i="10"/>
  <c r="I13" i="10"/>
  <c r="J12" i="10"/>
  <c r="I12" i="10"/>
  <c r="J11" i="10"/>
  <c r="I11" i="10"/>
  <c r="J10" i="10"/>
  <c r="I10" i="10"/>
  <c r="J9" i="10"/>
  <c r="I9" i="10"/>
  <c r="J8" i="10"/>
  <c r="I8" i="10"/>
  <c r="J38" i="5"/>
  <c r="I38" i="5"/>
  <c r="J37" i="5"/>
  <c r="I37" i="5"/>
  <c r="J36" i="5"/>
  <c r="I36" i="5"/>
  <c r="J35" i="5"/>
  <c r="I35" i="5"/>
  <c r="J34" i="5"/>
  <c r="I34" i="5"/>
  <c r="J33" i="5"/>
  <c r="I33" i="5"/>
  <c r="J32" i="5"/>
  <c r="I32" i="5"/>
  <c r="J31" i="5"/>
  <c r="I31" i="5"/>
  <c r="J30" i="5"/>
  <c r="I30" i="5"/>
  <c r="J29" i="5"/>
  <c r="I29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J11" i="5"/>
  <c r="I11" i="5"/>
  <c r="J10" i="5"/>
  <c r="I10" i="5"/>
  <c r="J9" i="5"/>
  <c r="I9" i="5"/>
  <c r="J8" i="5"/>
  <c r="I8" i="5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9" i="6"/>
  <c r="I29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J11" i="6"/>
  <c r="I11" i="6"/>
  <c r="J10" i="6"/>
  <c r="I10" i="6"/>
  <c r="J9" i="6"/>
  <c r="I9" i="6"/>
  <c r="J8" i="6"/>
  <c r="I8" i="6"/>
  <c r="J38" i="4"/>
  <c r="I38" i="4"/>
  <c r="J37" i="4"/>
  <c r="I37" i="4"/>
  <c r="J36" i="4"/>
  <c r="I36" i="4"/>
  <c r="J35" i="4"/>
  <c r="I35" i="4"/>
  <c r="J34" i="4"/>
  <c r="I34" i="4"/>
  <c r="J33" i="4"/>
  <c r="I33" i="4"/>
  <c r="J32" i="4"/>
  <c r="I32" i="4"/>
  <c r="J31" i="4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38" i="13"/>
  <c r="I38" i="13"/>
  <c r="J37" i="13"/>
  <c r="I37" i="13"/>
  <c r="J36" i="13"/>
  <c r="I36" i="13"/>
  <c r="J35" i="13"/>
  <c r="I35" i="13"/>
  <c r="J34" i="13"/>
  <c r="I34" i="13"/>
  <c r="J33" i="13"/>
  <c r="I33" i="13"/>
  <c r="J32" i="13"/>
  <c r="I32" i="13"/>
  <c r="J31" i="13"/>
  <c r="I31" i="13"/>
  <c r="J30" i="13"/>
  <c r="I30" i="13"/>
  <c r="J29" i="13"/>
  <c r="I29" i="13"/>
  <c r="J28" i="13"/>
  <c r="I28" i="13"/>
  <c r="J27" i="13"/>
  <c r="I27" i="13"/>
  <c r="J26" i="13"/>
  <c r="I26" i="13"/>
  <c r="J25" i="13"/>
  <c r="I25" i="13"/>
  <c r="J24" i="13"/>
  <c r="I24" i="13"/>
  <c r="J23" i="13"/>
  <c r="I23" i="13"/>
  <c r="J22" i="13"/>
  <c r="I22" i="13"/>
  <c r="J21" i="13"/>
  <c r="I21" i="13"/>
  <c r="J20" i="13"/>
  <c r="I20" i="13"/>
  <c r="J19" i="13"/>
  <c r="I19" i="13"/>
  <c r="J18" i="13"/>
  <c r="I18" i="13"/>
  <c r="J17" i="13"/>
  <c r="I17" i="13"/>
  <c r="J16" i="13"/>
  <c r="I16" i="13"/>
  <c r="J15" i="13"/>
  <c r="I15" i="13"/>
  <c r="J14" i="13"/>
  <c r="I14" i="13"/>
  <c r="J13" i="13"/>
  <c r="I13" i="13"/>
  <c r="J12" i="13"/>
  <c r="I12" i="13"/>
  <c r="J11" i="13"/>
  <c r="I11" i="13"/>
  <c r="J10" i="13"/>
  <c r="I10" i="13"/>
  <c r="J9" i="13"/>
  <c r="I9" i="13"/>
  <c r="J8" i="13"/>
  <c r="I8" i="13"/>
  <c r="I17" i="12"/>
  <c r="J17" i="12"/>
  <c r="I8" i="12"/>
  <c r="I9" i="12"/>
  <c r="I10" i="12"/>
  <c r="I11" i="12"/>
  <c r="I12" i="12"/>
  <c r="I13" i="12"/>
  <c r="I14" i="12"/>
  <c r="I15" i="12"/>
  <c r="I16" i="12"/>
  <c r="J8" i="12"/>
  <c r="J9" i="12"/>
  <c r="J10" i="12"/>
  <c r="J11" i="12"/>
  <c r="J12" i="12"/>
  <c r="J13" i="12"/>
  <c r="J14" i="12"/>
  <c r="J15" i="12"/>
  <c r="J16" i="12"/>
  <c r="C3" i="13" l="1"/>
  <c r="C3" i="14"/>
  <c r="C3" i="15"/>
  <c r="C3" i="7"/>
  <c r="C3" i="8"/>
  <c r="C3" i="9"/>
  <c r="C3" i="10"/>
  <c r="C3" i="5"/>
  <c r="C3" i="6"/>
  <c r="C3" i="4"/>
  <c r="C3" i="1"/>
  <c r="C3" i="12"/>
  <c r="D5" i="13"/>
  <c r="A8" i="13" s="1"/>
  <c r="D5" i="14"/>
  <c r="A8" i="14" s="1"/>
  <c r="D5" i="15"/>
  <c r="A8" i="15" s="1"/>
  <c r="D5" i="7"/>
  <c r="A8" i="7" s="1"/>
  <c r="D5" i="8"/>
  <c r="A8" i="8" s="1"/>
  <c r="D5" i="9"/>
  <c r="A8" i="9" s="1"/>
  <c r="D5" i="10"/>
  <c r="A8" i="10" s="1"/>
  <c r="D5" i="5"/>
  <c r="A8" i="5" s="1"/>
  <c r="D5" i="6"/>
  <c r="A8" i="6" s="1"/>
  <c r="D5" i="4"/>
  <c r="A8" i="4" s="1"/>
  <c r="D5" i="1"/>
  <c r="A8" i="1" s="1"/>
  <c r="D5" i="12"/>
  <c r="A8" i="12" s="1"/>
  <c r="A9" i="15" l="1"/>
  <c r="B8" i="4"/>
  <c r="D8" i="4" s="1"/>
  <c r="F8" i="4" s="1"/>
  <c r="B8" i="14"/>
  <c r="D8" i="14" s="1"/>
  <c r="H8" i="14" s="1"/>
  <c r="B8" i="6"/>
  <c r="D8" i="6" s="1"/>
  <c r="F8" i="6" s="1"/>
  <c r="B8" i="13"/>
  <c r="D8" i="13" s="1"/>
  <c r="F8" i="13" s="1"/>
  <c r="A9" i="5"/>
  <c r="A9" i="9"/>
  <c r="B8" i="15"/>
  <c r="D8" i="15" s="1"/>
  <c r="A9" i="7"/>
  <c r="B8" i="7"/>
  <c r="D8" i="7" s="1"/>
  <c r="F8" i="7" s="1"/>
  <c r="B8" i="5"/>
  <c r="A9" i="1"/>
  <c r="B8" i="1"/>
  <c r="A9" i="10"/>
  <c r="B8" i="10"/>
  <c r="B9" i="15"/>
  <c r="D9" i="15" s="1"/>
  <c r="H9" i="15" s="1"/>
  <c r="A9" i="14"/>
  <c r="A9" i="6"/>
  <c r="B8" i="9"/>
  <c r="D8" i="9" s="1"/>
  <c r="F8" i="9" s="1"/>
  <c r="A9" i="4"/>
  <c r="A9" i="8"/>
  <c r="B8" i="8"/>
  <c r="A9" i="13"/>
  <c r="B8" i="12"/>
  <c r="D8" i="5"/>
  <c r="H8" i="5" s="1"/>
  <c r="A10" i="4"/>
  <c r="A3" i="13"/>
  <c r="A3" i="14"/>
  <c r="A3" i="15"/>
  <c r="A3" i="7"/>
  <c r="A3" i="8"/>
  <c r="A3" i="9"/>
  <c r="A3" i="10"/>
  <c r="A3" i="5"/>
  <c r="A3" i="6"/>
  <c r="A3" i="4"/>
  <c r="A3" i="1"/>
  <c r="A3" i="12"/>
  <c r="B9" i="4" l="1"/>
  <c r="H8" i="15"/>
  <c r="F8" i="15"/>
  <c r="B9" i="9"/>
  <c r="D9" i="9" s="1"/>
  <c r="H9" i="9" s="1"/>
  <c r="A10" i="5"/>
  <c r="B9" i="6"/>
  <c r="D9" i="6" s="1"/>
  <c r="H9" i="6" s="1"/>
  <c r="F9" i="15"/>
  <c r="H8" i="6"/>
  <c r="F8" i="14"/>
  <c r="B9" i="5"/>
  <c r="D9" i="5" s="1"/>
  <c r="H9" i="5" s="1"/>
  <c r="H8" i="13"/>
  <c r="A10" i="13"/>
  <c r="B9" i="13"/>
  <c r="D9" i="13" s="1"/>
  <c r="F9" i="13" s="1"/>
  <c r="A10" i="9"/>
  <c r="B9" i="14"/>
  <c r="D9" i="14" s="1"/>
  <c r="H9" i="14" s="1"/>
  <c r="A10" i="14"/>
  <c r="A10" i="6"/>
  <c r="A10" i="15"/>
  <c r="H8" i="7"/>
  <c r="A10" i="8"/>
  <c r="B9" i="8"/>
  <c r="D8" i="10"/>
  <c r="F8" i="10" s="1"/>
  <c r="D8" i="8"/>
  <c r="H8" i="8" s="1"/>
  <c r="A10" i="1"/>
  <c r="B9" i="1"/>
  <c r="H8" i="9"/>
  <c r="A10" i="10"/>
  <c r="B9" i="10"/>
  <c r="H8" i="4"/>
  <c r="D8" i="1"/>
  <c r="H8" i="1" s="1"/>
  <c r="A10" i="7"/>
  <c r="B9" i="7"/>
  <c r="D9" i="7" s="1"/>
  <c r="F9" i="7" s="1"/>
  <c r="D9" i="4"/>
  <c r="F9" i="4" s="1"/>
  <c r="B10" i="13"/>
  <c r="A11" i="4"/>
  <c r="B10" i="4"/>
  <c r="B10" i="5"/>
  <c r="A11" i="5"/>
  <c r="F8" i="5"/>
  <c r="G39" i="15"/>
  <c r="E39" i="15"/>
  <c r="C39" i="15"/>
  <c r="G39" i="14"/>
  <c r="E39" i="14"/>
  <c r="C39" i="14"/>
  <c r="G39" i="13"/>
  <c r="E39" i="13"/>
  <c r="C39" i="13"/>
  <c r="G39" i="12"/>
  <c r="E39" i="12"/>
  <c r="C39" i="12"/>
  <c r="A8" i="11"/>
  <c r="G39" i="10"/>
  <c r="E39" i="10"/>
  <c r="C39" i="10"/>
  <c r="G39" i="9"/>
  <c r="E39" i="9"/>
  <c r="C39" i="9"/>
  <c r="G39" i="8"/>
  <c r="E39" i="8"/>
  <c r="C39" i="8"/>
  <c r="G39" i="7"/>
  <c r="E39" i="7"/>
  <c r="C39" i="7"/>
  <c r="G39" i="6"/>
  <c r="E39" i="6"/>
  <c r="C39" i="6"/>
  <c r="G39" i="5"/>
  <c r="E39" i="5"/>
  <c r="C39" i="5"/>
  <c r="G39" i="4"/>
  <c r="E39" i="4"/>
  <c r="C39" i="4"/>
  <c r="J8" i="11"/>
  <c r="I8" i="11"/>
  <c r="B10" i="14" l="1"/>
  <c r="A11" i="15"/>
  <c r="A11" i="9"/>
  <c r="B10" i="6"/>
  <c r="D10" i="6" s="1"/>
  <c r="F10" i="6" s="1"/>
  <c r="A9" i="11"/>
  <c r="B10" i="9"/>
  <c r="D10" i="9" s="1"/>
  <c r="H10" i="9" s="1"/>
  <c r="A11" i="6"/>
  <c r="F9" i="5"/>
  <c r="B10" i="15"/>
  <c r="D10" i="15" s="1"/>
  <c r="F10" i="15" s="1"/>
  <c r="F9" i="6"/>
  <c r="H8" i="10"/>
  <c r="A11" i="13"/>
  <c r="B11" i="13" s="1"/>
  <c r="A11" i="14"/>
  <c r="D9" i="8"/>
  <c r="F9" i="8" s="1"/>
  <c r="H9" i="7"/>
  <c r="H9" i="4"/>
  <c r="A11" i="7"/>
  <c r="B10" i="7"/>
  <c r="D9" i="10"/>
  <c r="H9" i="10" s="1"/>
  <c r="A11" i="1"/>
  <c r="B10" i="1"/>
  <c r="A11" i="8"/>
  <c r="B10" i="8"/>
  <c r="D9" i="1"/>
  <c r="F9" i="1" s="1"/>
  <c r="F9" i="9"/>
  <c r="F9" i="14"/>
  <c r="A11" i="10"/>
  <c r="B10" i="10"/>
  <c r="D10" i="10" s="1"/>
  <c r="H10" i="10" s="1"/>
  <c r="F8" i="8"/>
  <c r="F8" i="1"/>
  <c r="B11" i="15"/>
  <c r="A12" i="15"/>
  <c r="H9" i="13"/>
  <c r="D10" i="13"/>
  <c r="F10" i="13" s="1"/>
  <c r="D10" i="14"/>
  <c r="F10" i="14" s="1"/>
  <c r="D10" i="4"/>
  <c r="H10" i="4" s="1"/>
  <c r="A12" i="9"/>
  <c r="B11" i="9"/>
  <c r="A12" i="5"/>
  <c r="B11" i="5"/>
  <c r="D10" i="5"/>
  <c r="F10" i="5" s="1"/>
  <c r="B11" i="4"/>
  <c r="A12" i="4"/>
  <c r="D8" i="12"/>
  <c r="H8" i="12" s="1"/>
  <c r="A9" i="12"/>
  <c r="H8" i="11"/>
  <c r="A12" i="6" l="1"/>
  <c r="B11" i="6"/>
  <c r="B11" i="14"/>
  <c r="A12" i="13"/>
  <c r="H10" i="15"/>
  <c r="A12" i="14"/>
  <c r="A10" i="11"/>
  <c r="B9" i="12"/>
  <c r="D9" i="12" s="1"/>
  <c r="H9" i="12" s="1"/>
  <c r="H10" i="6"/>
  <c r="F9" i="10"/>
  <c r="F10" i="10"/>
  <c r="H10" i="14"/>
  <c r="B11" i="8"/>
  <c r="A12" i="8"/>
  <c r="H10" i="13"/>
  <c r="A12" i="10"/>
  <c r="B11" i="10"/>
  <c r="D11" i="10" s="1"/>
  <c r="H11" i="10" s="1"/>
  <c r="H9" i="1"/>
  <c r="D10" i="1"/>
  <c r="H10" i="1" s="1"/>
  <c r="B12" i="15"/>
  <c r="A13" i="15"/>
  <c r="A12" i="1"/>
  <c r="B11" i="1"/>
  <c r="D10" i="7"/>
  <c r="F10" i="7" s="1"/>
  <c r="H9" i="8"/>
  <c r="D11" i="15"/>
  <c r="H11" i="15" s="1"/>
  <c r="D10" i="8"/>
  <c r="F10" i="8" s="1"/>
  <c r="B11" i="7"/>
  <c r="A12" i="7"/>
  <c r="H10" i="5"/>
  <c r="D11" i="9"/>
  <c r="H11" i="9" s="1"/>
  <c r="B12" i="9"/>
  <c r="A13" i="9"/>
  <c r="D11" i="14"/>
  <c r="H11" i="14" s="1"/>
  <c r="D11" i="5"/>
  <c r="H11" i="5" s="1"/>
  <c r="F10" i="4"/>
  <c r="A13" i="4"/>
  <c r="B12" i="4"/>
  <c r="B12" i="5"/>
  <c r="A13" i="5"/>
  <c r="D11" i="6"/>
  <c r="H11" i="6" s="1"/>
  <c r="F10" i="9"/>
  <c r="D11" i="13"/>
  <c r="F11" i="13" s="1"/>
  <c r="D11" i="4"/>
  <c r="F11" i="4" s="1"/>
  <c r="A13" i="6"/>
  <c r="B12" i="6"/>
  <c r="A13" i="14"/>
  <c r="F8" i="12"/>
  <c r="A10" i="12"/>
  <c r="E39" i="1"/>
  <c r="J9" i="11"/>
  <c r="H9" i="11"/>
  <c r="I9" i="11"/>
  <c r="B12" i="13" l="1"/>
  <c r="A13" i="13"/>
  <c r="B12" i="14"/>
  <c r="A11" i="11"/>
  <c r="F11" i="10"/>
  <c r="B10" i="12"/>
  <c r="D10" i="12" s="1"/>
  <c r="H10" i="12" s="1"/>
  <c r="F11" i="14"/>
  <c r="F11" i="15"/>
  <c r="A13" i="1"/>
  <c r="B12" i="1"/>
  <c r="A13" i="10"/>
  <c r="B12" i="10"/>
  <c r="H11" i="4"/>
  <c r="H11" i="13"/>
  <c r="H10" i="8"/>
  <c r="H10" i="7"/>
  <c r="A14" i="15"/>
  <c r="B13" i="15"/>
  <c r="F10" i="1"/>
  <c r="B12" i="7"/>
  <c r="A13" i="7"/>
  <c r="D12" i="15"/>
  <c r="H12" i="15" s="1"/>
  <c r="B12" i="8"/>
  <c r="A13" i="8"/>
  <c r="D11" i="7"/>
  <c r="F11" i="7" s="1"/>
  <c r="D11" i="1"/>
  <c r="H11" i="1" s="1"/>
  <c r="D11" i="8"/>
  <c r="H11" i="8" s="1"/>
  <c r="F11" i="6"/>
  <c r="F11" i="5"/>
  <c r="D12" i="13"/>
  <c r="H12" i="13" s="1"/>
  <c r="F11" i="9"/>
  <c r="A14" i="13"/>
  <c r="B13" i="13"/>
  <c r="B13" i="5"/>
  <c r="A14" i="5"/>
  <c r="D12" i="4"/>
  <c r="H12" i="4" s="1"/>
  <c r="D12" i="6"/>
  <c r="F12" i="6" s="1"/>
  <c r="D12" i="5"/>
  <c r="F12" i="5" s="1"/>
  <c r="B13" i="4"/>
  <c r="A14" i="4"/>
  <c r="B13" i="14"/>
  <c r="A14" i="14"/>
  <c r="A14" i="9"/>
  <c r="B13" i="9"/>
  <c r="D12" i="14"/>
  <c r="F12" i="14" s="1"/>
  <c r="B13" i="6"/>
  <c r="A14" i="6"/>
  <c r="D12" i="9"/>
  <c r="F12" i="9" s="1"/>
  <c r="F9" i="12"/>
  <c r="A11" i="12"/>
  <c r="G39" i="1"/>
  <c r="C39" i="1"/>
  <c r="I10" i="11"/>
  <c r="H10" i="11"/>
  <c r="A12" i="11" l="1"/>
  <c r="H12" i="5"/>
  <c r="H12" i="14"/>
  <c r="H11" i="12"/>
  <c r="H12" i="6"/>
  <c r="F12" i="4"/>
  <c r="F11" i="1"/>
  <c r="F12" i="15"/>
  <c r="D12" i="8"/>
  <c r="F12" i="8" s="1"/>
  <c r="D12" i="10"/>
  <c r="F12" i="10" s="1"/>
  <c r="H12" i="9"/>
  <c r="F11" i="8"/>
  <c r="H11" i="7"/>
  <c r="B13" i="10"/>
  <c r="D13" i="10" s="1"/>
  <c r="F13" i="10" s="1"/>
  <c r="A14" i="10"/>
  <c r="D12" i="7"/>
  <c r="H12" i="7" s="1"/>
  <c r="F12" i="7"/>
  <c r="D13" i="15"/>
  <c r="F13" i="15" s="1"/>
  <c r="D12" i="1"/>
  <c r="F12" i="1" s="1"/>
  <c r="A14" i="8"/>
  <c r="B13" i="8"/>
  <c r="A14" i="7"/>
  <c r="B13" i="7"/>
  <c r="B14" i="15"/>
  <c r="A15" i="15"/>
  <c r="A14" i="1"/>
  <c r="B13" i="1"/>
  <c r="D13" i="13"/>
  <c r="H13" i="13" s="1"/>
  <c r="D13" i="4"/>
  <c r="H13" i="4" s="1"/>
  <c r="H13" i="10"/>
  <c r="A15" i="13"/>
  <c r="B14" i="13"/>
  <c r="F12" i="13"/>
  <c r="B14" i="4"/>
  <c r="A15" i="4"/>
  <c r="D13" i="9"/>
  <c r="H13" i="9" s="1"/>
  <c r="B14" i="14"/>
  <c r="A15" i="14"/>
  <c r="B14" i="6"/>
  <c r="A15" i="6"/>
  <c r="B14" i="9"/>
  <c r="A15" i="9"/>
  <c r="D13" i="6"/>
  <c r="F13" i="6" s="1"/>
  <c r="D13" i="14"/>
  <c r="F13" i="14" s="1"/>
  <c r="A15" i="5"/>
  <c r="B14" i="5"/>
  <c r="D13" i="5"/>
  <c r="F13" i="5" s="1"/>
  <c r="F10" i="12"/>
  <c r="A12" i="12"/>
  <c r="J10" i="11"/>
  <c r="J11" i="11"/>
  <c r="I11" i="11"/>
  <c r="H11" i="11"/>
  <c r="F13" i="13" l="1"/>
  <c r="A13" i="11"/>
  <c r="H12" i="10"/>
  <c r="H13" i="15"/>
  <c r="H13" i="6"/>
  <c r="F13" i="9"/>
  <c r="A15" i="1"/>
  <c r="B14" i="1"/>
  <c r="B14" i="7"/>
  <c r="A15" i="7"/>
  <c r="H12" i="1"/>
  <c r="D13" i="1"/>
  <c r="F13" i="1" s="1"/>
  <c r="B15" i="15"/>
  <c r="A16" i="15"/>
  <c r="D13" i="8"/>
  <c r="H13" i="8" s="1"/>
  <c r="A15" i="10"/>
  <c r="B14" i="10"/>
  <c r="H12" i="8"/>
  <c r="D13" i="7"/>
  <c r="H13" i="7" s="1"/>
  <c r="D14" i="15"/>
  <c r="F14" i="15" s="1"/>
  <c r="A15" i="8"/>
  <c r="B14" i="8"/>
  <c r="H13" i="5"/>
  <c r="H13" i="14"/>
  <c r="D14" i="13"/>
  <c r="F14" i="13" s="1"/>
  <c r="D14" i="6"/>
  <c r="H14" i="6" s="1"/>
  <c r="B15" i="13"/>
  <c r="A16" i="13"/>
  <c r="B15" i="6"/>
  <c r="A16" i="6"/>
  <c r="A16" i="14"/>
  <c r="B15" i="14"/>
  <c r="D14" i="5"/>
  <c r="H14" i="5" s="1"/>
  <c r="A16" i="5"/>
  <c r="B15" i="5"/>
  <c r="B15" i="9"/>
  <c r="A16" i="9"/>
  <c r="D14" i="14"/>
  <c r="H14" i="14" s="1"/>
  <c r="A16" i="4"/>
  <c r="B15" i="4"/>
  <c r="F13" i="4"/>
  <c r="D14" i="9"/>
  <c r="H14" i="9" s="1"/>
  <c r="D14" i="4"/>
  <c r="H14" i="4" s="1"/>
  <c r="F11" i="12"/>
  <c r="H12" i="12"/>
  <c r="A13" i="12"/>
  <c r="J12" i="11"/>
  <c r="I12" i="11"/>
  <c r="H12" i="11"/>
  <c r="A14" i="11" l="1"/>
  <c r="F14" i="6"/>
  <c r="B13" i="12"/>
  <c r="D13" i="12" s="1"/>
  <c r="F13" i="8"/>
  <c r="F14" i="4"/>
  <c r="H14" i="15"/>
  <c r="F13" i="7"/>
  <c r="D14" i="7"/>
  <c r="H14" i="7" s="1"/>
  <c r="B15" i="8"/>
  <c r="A16" i="8"/>
  <c r="B15" i="10"/>
  <c r="D15" i="10" s="1"/>
  <c r="F15" i="10" s="1"/>
  <c r="A16" i="10"/>
  <c r="A16" i="7"/>
  <c r="B15" i="7"/>
  <c r="H13" i="1"/>
  <c r="D14" i="1"/>
  <c r="H14" i="1" s="1"/>
  <c r="D15" i="15"/>
  <c r="H15" i="15" s="1"/>
  <c r="F14" i="9"/>
  <c r="D14" i="8"/>
  <c r="F14" i="8" s="1"/>
  <c r="D14" i="10"/>
  <c r="F14" i="10" s="1"/>
  <c r="A17" i="15"/>
  <c r="B16" i="15"/>
  <c r="B15" i="1"/>
  <c r="A16" i="1"/>
  <c r="F14" i="14"/>
  <c r="F14" i="5"/>
  <c r="B16" i="14"/>
  <c r="A17" i="14"/>
  <c r="D15" i="14"/>
  <c r="F15" i="14" s="1"/>
  <c r="A17" i="9"/>
  <c r="B16" i="9"/>
  <c r="B16" i="13"/>
  <c r="A17" i="13"/>
  <c r="H14" i="13"/>
  <c r="D15" i="9"/>
  <c r="F15" i="9" s="1"/>
  <c r="D15" i="13"/>
  <c r="H15" i="13" s="1"/>
  <c r="D15" i="5"/>
  <c r="F15" i="5" s="1"/>
  <c r="D15" i="4"/>
  <c r="F15" i="4" s="1"/>
  <c r="A17" i="5"/>
  <c r="B16" i="5"/>
  <c r="B16" i="6"/>
  <c r="A17" i="6"/>
  <c r="B16" i="4"/>
  <c r="A17" i="4"/>
  <c r="D15" i="6"/>
  <c r="F15" i="6" s="1"/>
  <c r="H13" i="12"/>
  <c r="A14" i="12"/>
  <c r="I13" i="11"/>
  <c r="H13" i="11"/>
  <c r="J13" i="11"/>
  <c r="H15" i="9" l="1"/>
  <c r="A15" i="11"/>
  <c r="F14" i="1"/>
  <c r="B14" i="12"/>
  <c r="D14" i="12" s="1"/>
  <c r="F15" i="15"/>
  <c r="H15" i="10"/>
  <c r="D15" i="8"/>
  <c r="H15" i="8" s="1"/>
  <c r="H15" i="5"/>
  <c r="H15" i="14"/>
  <c r="A17" i="1"/>
  <c r="B16" i="1"/>
  <c r="H14" i="10"/>
  <c r="B16" i="10"/>
  <c r="A17" i="10"/>
  <c r="D15" i="1"/>
  <c r="H15" i="1" s="1"/>
  <c r="F14" i="7"/>
  <c r="A18" i="15"/>
  <c r="B17" i="15"/>
  <c r="A17" i="7"/>
  <c r="B16" i="7"/>
  <c r="F15" i="13"/>
  <c r="D16" i="15"/>
  <c r="F16" i="15" s="1"/>
  <c r="H14" i="8"/>
  <c r="D15" i="7"/>
  <c r="F15" i="7" s="1"/>
  <c r="A17" i="8"/>
  <c r="B16" i="8"/>
  <c r="H15" i="4"/>
  <c r="D16" i="4"/>
  <c r="F16" i="4" s="1"/>
  <c r="H15" i="6"/>
  <c r="B17" i="13"/>
  <c r="A18" i="13"/>
  <c r="A18" i="14"/>
  <c r="B17" i="14"/>
  <c r="D16" i="13"/>
  <c r="F16" i="13" s="1"/>
  <c r="D16" i="14"/>
  <c r="F16" i="14" s="1"/>
  <c r="D16" i="6"/>
  <c r="H16" i="6" s="1"/>
  <c r="D16" i="9"/>
  <c r="H16" i="9" s="1"/>
  <c r="A18" i="4"/>
  <c r="B17" i="4"/>
  <c r="B17" i="9"/>
  <c r="A18" i="9"/>
  <c r="D16" i="5"/>
  <c r="F16" i="5" s="1"/>
  <c r="A18" i="6"/>
  <c r="B17" i="6"/>
  <c r="A18" i="5"/>
  <c r="B17" i="5"/>
  <c r="F13" i="12"/>
  <c r="H14" i="12"/>
  <c r="A15" i="12"/>
  <c r="J14" i="11"/>
  <c r="H14" i="11"/>
  <c r="I14" i="11"/>
  <c r="F16" i="6" l="1"/>
  <c r="H16" i="15"/>
  <c r="F15" i="1"/>
  <c r="H15" i="7"/>
  <c r="A16" i="11"/>
  <c r="B15" i="12"/>
  <c r="D15" i="12" s="1"/>
  <c r="H15" i="12" s="1"/>
  <c r="H16" i="14"/>
  <c r="H16" i="4"/>
  <c r="D16" i="10"/>
  <c r="H16" i="10" s="1"/>
  <c r="H16" i="5"/>
  <c r="A18" i="7"/>
  <c r="B17" i="7"/>
  <c r="D16" i="7"/>
  <c r="F16" i="7" s="1"/>
  <c r="D16" i="8"/>
  <c r="H16" i="8" s="1"/>
  <c r="D17" i="15"/>
  <c r="F17" i="15" s="1"/>
  <c r="D16" i="1"/>
  <c r="F16" i="1" s="1"/>
  <c r="F15" i="8"/>
  <c r="A18" i="8"/>
  <c r="B17" i="8"/>
  <c r="A19" i="15"/>
  <c r="B18" i="15"/>
  <c r="A18" i="10"/>
  <c r="B17" i="10"/>
  <c r="D17" i="10" s="1"/>
  <c r="H17" i="10" s="1"/>
  <c r="B17" i="1"/>
  <c r="A18" i="1"/>
  <c r="D17" i="13"/>
  <c r="H17" i="13" s="1"/>
  <c r="D17" i="9"/>
  <c r="F17" i="9" s="1"/>
  <c r="A19" i="4"/>
  <c r="B18" i="4"/>
  <c r="A19" i="9"/>
  <c r="B18" i="9"/>
  <c r="D17" i="5"/>
  <c r="H17" i="5" s="1"/>
  <c r="H16" i="13"/>
  <c r="B18" i="5"/>
  <c r="A19" i="5"/>
  <c r="D17" i="4"/>
  <c r="H17" i="4" s="1"/>
  <c r="F17" i="4"/>
  <c r="D17" i="14"/>
  <c r="H17" i="14" s="1"/>
  <c r="D17" i="6"/>
  <c r="F17" i="6" s="1"/>
  <c r="F16" i="9"/>
  <c r="A19" i="6"/>
  <c r="B18" i="6"/>
  <c r="A19" i="14"/>
  <c r="B18" i="14"/>
  <c r="B18" i="13"/>
  <c r="A19" i="13"/>
  <c r="F14" i="12"/>
  <c r="A16" i="12"/>
  <c r="I15" i="11"/>
  <c r="H15" i="11"/>
  <c r="J15" i="11"/>
  <c r="A17" i="11" l="1"/>
  <c r="B16" i="12"/>
  <c r="D16" i="12" s="1"/>
  <c r="H16" i="12" s="1"/>
  <c r="H17" i="15"/>
  <c r="H17" i="9"/>
  <c r="F16" i="8"/>
  <c r="F17" i="5"/>
  <c r="D18" i="15"/>
  <c r="F18" i="15" s="1"/>
  <c r="F17" i="10"/>
  <c r="H17" i="6"/>
  <c r="F17" i="13"/>
  <c r="D17" i="1"/>
  <c r="F17" i="1" s="1"/>
  <c r="A20" i="15"/>
  <c r="B19" i="15"/>
  <c r="H16" i="1"/>
  <c r="H16" i="7"/>
  <c r="B18" i="1"/>
  <c r="A19" i="1"/>
  <c r="D17" i="8"/>
  <c r="F17" i="8" s="1"/>
  <c r="D17" i="7"/>
  <c r="F17" i="7" s="1"/>
  <c r="F16" i="10"/>
  <c r="B18" i="10"/>
  <c r="D18" i="10" s="1"/>
  <c r="H18" i="10" s="1"/>
  <c r="A19" i="10"/>
  <c r="A19" i="8"/>
  <c r="B18" i="8"/>
  <c r="B18" i="7"/>
  <c r="A19" i="7"/>
  <c r="A20" i="6"/>
  <c r="B19" i="6"/>
  <c r="D18" i="9"/>
  <c r="F18" i="9" s="1"/>
  <c r="B19" i="14"/>
  <c r="A20" i="14"/>
  <c r="A20" i="9"/>
  <c r="B19" i="9"/>
  <c r="A20" i="5"/>
  <c r="B19" i="5"/>
  <c r="D18" i="4"/>
  <c r="H18" i="4" s="1"/>
  <c r="B19" i="13"/>
  <c r="A20" i="13"/>
  <c r="D18" i="13"/>
  <c r="H18" i="13" s="1"/>
  <c r="F17" i="14"/>
  <c r="D18" i="5"/>
  <c r="H18" i="5" s="1"/>
  <c r="A20" i="4"/>
  <c r="B19" i="4"/>
  <c r="D18" i="6"/>
  <c r="H18" i="6" s="1"/>
  <c r="D18" i="14"/>
  <c r="H18" i="14" s="1"/>
  <c r="F15" i="12"/>
  <c r="A17" i="12"/>
  <c r="I16" i="11"/>
  <c r="J16" i="11"/>
  <c r="H16" i="11"/>
  <c r="A18" i="11" l="1"/>
  <c r="F18" i="14"/>
  <c r="H17" i="7"/>
  <c r="H18" i="9"/>
  <c r="B17" i="12"/>
  <c r="D17" i="12" s="1"/>
  <c r="H17" i="12" s="1"/>
  <c r="F18" i="6"/>
  <c r="F18" i="4"/>
  <c r="A20" i="8"/>
  <c r="B19" i="8"/>
  <c r="H17" i="8"/>
  <c r="H17" i="1"/>
  <c r="D18" i="8"/>
  <c r="F18" i="8" s="1"/>
  <c r="F18" i="13"/>
  <c r="F18" i="10"/>
  <c r="A20" i="7"/>
  <c r="B19" i="7"/>
  <c r="B19" i="10"/>
  <c r="A20" i="10"/>
  <c r="B19" i="1"/>
  <c r="A20" i="1"/>
  <c r="D19" i="15"/>
  <c r="F19" i="15" s="1"/>
  <c r="H18" i="15"/>
  <c r="D18" i="7"/>
  <c r="F18" i="7" s="1"/>
  <c r="D18" i="1"/>
  <c r="F18" i="1" s="1"/>
  <c r="A21" i="15"/>
  <c r="B20" i="15"/>
  <c r="D19" i="6"/>
  <c r="F19" i="6" s="1"/>
  <c r="D19" i="14"/>
  <c r="F19" i="14" s="1"/>
  <c r="F18" i="5"/>
  <c r="A21" i="6"/>
  <c r="B20" i="6"/>
  <c r="D19" i="4"/>
  <c r="F19" i="4" s="1"/>
  <c r="D19" i="9"/>
  <c r="H19" i="9" s="1"/>
  <c r="A21" i="4"/>
  <c r="B20" i="4"/>
  <c r="A21" i="13"/>
  <c r="B20" i="13"/>
  <c r="D19" i="5"/>
  <c r="H19" i="5" s="1"/>
  <c r="B20" i="9"/>
  <c r="A21" i="9"/>
  <c r="D19" i="13"/>
  <c r="H19" i="13" s="1"/>
  <c r="B20" i="5"/>
  <c r="A21" i="5"/>
  <c r="A21" i="14"/>
  <c r="B20" i="14"/>
  <c r="F16" i="12"/>
  <c r="A18" i="12"/>
  <c r="I18" i="12" s="1"/>
  <c r="H17" i="11"/>
  <c r="I17" i="11"/>
  <c r="A19" i="11" l="1"/>
  <c r="B18" i="12"/>
  <c r="D18" i="12" s="1"/>
  <c r="J18" i="12"/>
  <c r="H18" i="8"/>
  <c r="F19" i="13"/>
  <c r="H19" i="4"/>
  <c r="H18" i="1"/>
  <c r="F19" i="5"/>
  <c r="H19" i="15"/>
  <c r="D20" i="15"/>
  <c r="H20" i="15" s="1"/>
  <c r="D19" i="10"/>
  <c r="F19" i="10" s="1"/>
  <c r="B20" i="10"/>
  <c r="A21" i="10"/>
  <c r="H19" i="6"/>
  <c r="B21" i="15"/>
  <c r="A22" i="15"/>
  <c r="H18" i="7"/>
  <c r="B20" i="1"/>
  <c r="A21" i="1"/>
  <c r="D19" i="7"/>
  <c r="H19" i="7" s="1"/>
  <c r="D19" i="8"/>
  <c r="H19" i="8" s="1"/>
  <c r="D19" i="1"/>
  <c r="F19" i="1" s="1"/>
  <c r="B20" i="7"/>
  <c r="A21" i="7"/>
  <c r="B20" i="8"/>
  <c r="A21" i="8"/>
  <c r="B21" i="5"/>
  <c r="A22" i="5"/>
  <c r="D20" i="5"/>
  <c r="F20" i="5" s="1"/>
  <c r="D20" i="13"/>
  <c r="H20" i="13" s="1"/>
  <c r="B21" i="14"/>
  <c r="A22" i="14"/>
  <c r="B21" i="13"/>
  <c r="A22" i="13"/>
  <c r="D20" i="4"/>
  <c r="F20" i="4" s="1"/>
  <c r="A22" i="9"/>
  <c r="B21" i="9"/>
  <c r="B21" i="4"/>
  <c r="A22" i="4"/>
  <c r="F19" i="9"/>
  <c r="H19" i="14"/>
  <c r="D20" i="9"/>
  <c r="H20" i="9" s="1"/>
  <c r="D20" i="6"/>
  <c r="F20" i="6" s="1"/>
  <c r="D20" i="14"/>
  <c r="H20" i="14" s="1"/>
  <c r="B21" i="6"/>
  <c r="A22" i="6"/>
  <c r="F17" i="12"/>
  <c r="A19" i="12"/>
  <c r="I19" i="12" s="1"/>
  <c r="J18" i="11"/>
  <c r="I18" i="11"/>
  <c r="J17" i="11"/>
  <c r="F20" i="15" l="1"/>
  <c r="A20" i="11"/>
  <c r="H20" i="4"/>
  <c r="F19" i="7"/>
  <c r="B19" i="12"/>
  <c r="D19" i="12" s="1"/>
  <c r="J19" i="12"/>
  <c r="H18" i="12"/>
  <c r="H19" i="10"/>
  <c r="F19" i="8"/>
  <c r="H19" i="1"/>
  <c r="A22" i="1"/>
  <c r="B21" i="1"/>
  <c r="D20" i="7"/>
  <c r="H20" i="7" s="1"/>
  <c r="F20" i="7"/>
  <c r="D20" i="1"/>
  <c r="F20" i="1" s="1"/>
  <c r="A22" i="7"/>
  <c r="B21" i="7"/>
  <c r="B21" i="8"/>
  <c r="A22" i="8"/>
  <c r="B21" i="10"/>
  <c r="D21" i="10" s="1"/>
  <c r="H21" i="10" s="1"/>
  <c r="A22" i="10"/>
  <c r="D21" i="15"/>
  <c r="H21" i="15" s="1"/>
  <c r="D20" i="8"/>
  <c r="H20" i="8" s="1"/>
  <c r="B22" i="15"/>
  <c r="A23" i="15"/>
  <c r="D20" i="10"/>
  <c r="F20" i="10" s="1"/>
  <c r="D21" i="6"/>
  <c r="H21" i="6" s="1"/>
  <c r="B22" i="9"/>
  <c r="A23" i="9"/>
  <c r="A23" i="13"/>
  <c r="B22" i="13"/>
  <c r="F20" i="9"/>
  <c r="D21" i="13"/>
  <c r="F21" i="13" s="1"/>
  <c r="H20" i="6"/>
  <c r="B22" i="14"/>
  <c r="A23" i="14"/>
  <c r="F20" i="13"/>
  <c r="D21" i="9"/>
  <c r="H21" i="9" s="1"/>
  <c r="D21" i="14"/>
  <c r="H21" i="14" s="1"/>
  <c r="A23" i="5"/>
  <c r="B22" i="5"/>
  <c r="D21" i="5"/>
  <c r="F21" i="5" s="1"/>
  <c r="B22" i="6"/>
  <c r="A23" i="6"/>
  <c r="H20" i="5"/>
  <c r="F20" i="14"/>
  <c r="B22" i="4"/>
  <c r="A23" i="4"/>
  <c r="D21" i="4"/>
  <c r="H21" i="4" s="1"/>
  <c r="F18" i="12"/>
  <c r="H19" i="12"/>
  <c r="A20" i="12"/>
  <c r="I20" i="12" s="1"/>
  <c r="J19" i="11"/>
  <c r="H18" i="11"/>
  <c r="H19" i="11"/>
  <c r="I19" i="11"/>
  <c r="F21" i="6" l="1"/>
  <c r="F21" i="10"/>
  <c r="A21" i="11"/>
  <c r="F21" i="15"/>
  <c r="H20" i="1"/>
  <c r="H21" i="13"/>
  <c r="B20" i="12"/>
  <c r="D20" i="12" s="1"/>
  <c r="H21" i="5"/>
  <c r="A23" i="10"/>
  <c r="B22" i="10"/>
  <c r="D22" i="10" s="1"/>
  <c r="H22" i="10" s="1"/>
  <c r="D21" i="7"/>
  <c r="F21" i="7" s="1"/>
  <c r="B23" i="15"/>
  <c r="A24" i="15"/>
  <c r="F20" i="8"/>
  <c r="B22" i="7"/>
  <c r="A23" i="7"/>
  <c r="D22" i="15"/>
  <c r="H22" i="15" s="1"/>
  <c r="B22" i="8"/>
  <c r="A23" i="8"/>
  <c r="D21" i="1"/>
  <c r="F21" i="1" s="1"/>
  <c r="H20" i="10"/>
  <c r="D21" i="8"/>
  <c r="H21" i="8" s="1"/>
  <c r="B22" i="1"/>
  <c r="A23" i="1"/>
  <c r="B23" i="9"/>
  <c r="A24" i="9"/>
  <c r="F21" i="4"/>
  <c r="F21" i="14"/>
  <c r="A24" i="14"/>
  <c r="B23" i="14"/>
  <c r="D22" i="9"/>
  <c r="F22" i="9" s="1"/>
  <c r="A24" i="5"/>
  <c r="B23" i="5"/>
  <c r="D22" i="6"/>
  <c r="H22" i="6" s="1"/>
  <c r="D22" i="14"/>
  <c r="H22" i="14" s="1"/>
  <c r="D22" i="13"/>
  <c r="F22" i="13" s="1"/>
  <c r="F21" i="9"/>
  <c r="B23" i="13"/>
  <c r="A24" i="13"/>
  <c r="B23" i="6"/>
  <c r="A24" i="6"/>
  <c r="A24" i="4"/>
  <c r="B23" i="4"/>
  <c r="D22" i="4"/>
  <c r="H22" i="4" s="1"/>
  <c r="D22" i="5"/>
  <c r="H22" i="5" s="1"/>
  <c r="F19" i="12"/>
  <c r="H20" i="12"/>
  <c r="J20" i="12" s="1"/>
  <c r="A21" i="12"/>
  <c r="I21" i="12" s="1"/>
  <c r="J20" i="11"/>
  <c r="H20" i="11"/>
  <c r="I20" i="11"/>
  <c r="A22" i="11" l="1"/>
  <c r="F22" i="10"/>
  <c r="F22" i="14"/>
  <c r="F22" i="5"/>
  <c r="B21" i="12"/>
  <c r="J21" i="12"/>
  <c r="H21" i="1"/>
  <c r="H22" i="9"/>
  <c r="H21" i="7"/>
  <c r="F22" i="6"/>
  <c r="F21" i="8"/>
  <c r="D22" i="1"/>
  <c r="F22" i="1" s="1"/>
  <c r="D22" i="7"/>
  <c r="H22" i="7" s="1"/>
  <c r="F22" i="15"/>
  <c r="F22" i="4"/>
  <c r="B23" i="8"/>
  <c r="A24" i="8"/>
  <c r="A25" i="15"/>
  <c r="B24" i="15"/>
  <c r="B23" i="1"/>
  <c r="A24" i="1"/>
  <c r="D22" i="8"/>
  <c r="F22" i="8" s="1"/>
  <c r="B23" i="7"/>
  <c r="A24" i="7"/>
  <c r="D23" i="15"/>
  <c r="F23" i="15" s="1"/>
  <c r="A24" i="10"/>
  <c r="B23" i="10"/>
  <c r="H22" i="13"/>
  <c r="D23" i="14"/>
  <c r="H23" i="14" s="1"/>
  <c r="D23" i="13"/>
  <c r="F23" i="13" s="1"/>
  <c r="B24" i="14"/>
  <c r="A25" i="14"/>
  <c r="B24" i="6"/>
  <c r="A25" i="6"/>
  <c r="D23" i="6"/>
  <c r="H23" i="6" s="1"/>
  <c r="D23" i="5"/>
  <c r="F23" i="5" s="1"/>
  <c r="A25" i="5"/>
  <c r="B24" i="5"/>
  <c r="D23" i="4"/>
  <c r="H23" i="4" s="1"/>
  <c r="B24" i="4"/>
  <c r="A25" i="4"/>
  <c r="A25" i="9"/>
  <c r="B24" i="9"/>
  <c r="A25" i="13"/>
  <c r="B24" i="13"/>
  <c r="D23" i="9"/>
  <c r="H23" i="9" s="1"/>
  <c r="F20" i="12"/>
  <c r="A22" i="12"/>
  <c r="I22" i="12" s="1"/>
  <c r="J21" i="11"/>
  <c r="I21" i="11"/>
  <c r="D21" i="12" l="1"/>
  <c r="H21" i="12"/>
  <c r="A23" i="11"/>
  <c r="H23" i="15"/>
  <c r="H23" i="5"/>
  <c r="F23" i="4"/>
  <c r="B22" i="12"/>
  <c r="D22" i="12" s="1"/>
  <c r="J22" i="12"/>
  <c r="D23" i="1"/>
  <c r="F23" i="1" s="1"/>
  <c r="D24" i="15"/>
  <c r="F24" i="15" s="1"/>
  <c r="F22" i="7"/>
  <c r="D23" i="8"/>
  <c r="H23" i="8" s="1"/>
  <c r="D23" i="10"/>
  <c r="F23" i="10" s="1"/>
  <c r="H22" i="8"/>
  <c r="A26" i="15"/>
  <c r="B25" i="15"/>
  <c r="D23" i="7"/>
  <c r="H23" i="7" s="1"/>
  <c r="F23" i="9"/>
  <c r="H23" i="13"/>
  <c r="B24" i="10"/>
  <c r="A25" i="10"/>
  <c r="A25" i="7"/>
  <c r="B24" i="7"/>
  <c r="A25" i="1"/>
  <c r="B24" i="1"/>
  <c r="B24" i="8"/>
  <c r="A25" i="8"/>
  <c r="H22" i="1"/>
  <c r="D24" i="14"/>
  <c r="H24" i="14" s="1"/>
  <c r="D24" i="13"/>
  <c r="F24" i="13" s="1"/>
  <c r="F23" i="6"/>
  <c r="B25" i="9"/>
  <c r="A26" i="9"/>
  <c r="D24" i="5"/>
  <c r="F24" i="5" s="1"/>
  <c r="A26" i="6"/>
  <c r="B25" i="6"/>
  <c r="A26" i="5"/>
  <c r="B25" i="5"/>
  <c r="D24" i="6"/>
  <c r="F24" i="6" s="1"/>
  <c r="H24" i="6"/>
  <c r="F23" i="14"/>
  <c r="D24" i="9"/>
  <c r="H24" i="9" s="1"/>
  <c r="D24" i="4"/>
  <c r="H24" i="4" s="1"/>
  <c r="A26" i="13"/>
  <c r="B25" i="13"/>
  <c r="A26" i="4"/>
  <c r="B25" i="4"/>
  <c r="A26" i="14"/>
  <c r="B25" i="14"/>
  <c r="F21" i="12"/>
  <c r="H22" i="12"/>
  <c r="A23" i="12"/>
  <c r="I23" i="12" s="1"/>
  <c r="H21" i="11"/>
  <c r="I22" i="11"/>
  <c r="J22" i="11"/>
  <c r="H22" i="11"/>
  <c r="F24" i="4" l="1"/>
  <c r="F23" i="8"/>
  <c r="A24" i="11"/>
  <c r="H24" i="15"/>
  <c r="B23" i="12"/>
  <c r="D23" i="12" s="1"/>
  <c r="H23" i="12" s="1"/>
  <c r="J23" i="12"/>
  <c r="H23" i="10"/>
  <c r="F24" i="14"/>
  <c r="A27" i="15"/>
  <c r="B26" i="15"/>
  <c r="D24" i="1"/>
  <c r="H24" i="1" s="1"/>
  <c r="A26" i="10"/>
  <c r="B25" i="10"/>
  <c r="D25" i="10" s="1"/>
  <c r="H25" i="10" s="1"/>
  <c r="H24" i="5"/>
  <c r="H24" i="13"/>
  <c r="A26" i="1"/>
  <c r="B25" i="1"/>
  <c r="D24" i="10"/>
  <c r="F24" i="10" s="1"/>
  <c r="F23" i="7"/>
  <c r="D24" i="8"/>
  <c r="H24" i="8" s="1"/>
  <c r="A26" i="7"/>
  <c r="B25" i="7"/>
  <c r="B25" i="8"/>
  <c r="A26" i="8"/>
  <c r="D24" i="7"/>
  <c r="H24" i="7" s="1"/>
  <c r="D25" i="15"/>
  <c r="F25" i="15" s="1"/>
  <c r="H23" i="1"/>
  <c r="D25" i="9"/>
  <c r="H25" i="9" s="1"/>
  <c r="D25" i="6"/>
  <c r="H25" i="6" s="1"/>
  <c r="D25" i="4"/>
  <c r="F25" i="4" s="1"/>
  <c r="D25" i="5"/>
  <c r="F25" i="5" s="1"/>
  <c r="A27" i="6"/>
  <c r="B26" i="6"/>
  <c r="A27" i="4"/>
  <c r="B26" i="4"/>
  <c r="B26" i="5"/>
  <c r="A27" i="5"/>
  <c r="D25" i="14"/>
  <c r="H25" i="14" s="1"/>
  <c r="F24" i="9"/>
  <c r="B26" i="13"/>
  <c r="A27" i="13"/>
  <c r="A27" i="9"/>
  <c r="B26" i="9"/>
  <c r="A27" i="14"/>
  <c r="B26" i="14"/>
  <c r="D25" i="13"/>
  <c r="F25" i="13" s="1"/>
  <c r="F22" i="12"/>
  <c r="A24" i="12"/>
  <c r="I24" i="12" s="1"/>
  <c r="J23" i="11"/>
  <c r="H23" i="11"/>
  <c r="I23" i="11"/>
  <c r="A25" i="11" l="1"/>
  <c r="F24" i="1"/>
  <c r="F24" i="7"/>
  <c r="B24" i="12"/>
  <c r="H25" i="15"/>
  <c r="H24" i="10"/>
  <c r="F25" i="10"/>
  <c r="D25" i="8"/>
  <c r="F25" i="8" s="1"/>
  <c r="H25" i="4"/>
  <c r="D25" i="7"/>
  <c r="H25" i="7" s="1"/>
  <c r="D25" i="1"/>
  <c r="H25" i="1" s="1"/>
  <c r="F25" i="14"/>
  <c r="H25" i="5"/>
  <c r="B26" i="7"/>
  <c r="A27" i="7"/>
  <c r="A27" i="1"/>
  <c r="B26" i="1"/>
  <c r="B26" i="10"/>
  <c r="A27" i="10"/>
  <c r="D26" i="15"/>
  <c r="F26" i="15" s="1"/>
  <c r="A27" i="8"/>
  <c r="B26" i="8"/>
  <c r="F24" i="8"/>
  <c r="B27" i="15"/>
  <c r="A28" i="15"/>
  <c r="F25" i="9"/>
  <c r="H25" i="13"/>
  <c r="F25" i="6"/>
  <c r="D26" i="14"/>
  <c r="F26" i="14" s="1"/>
  <c r="A28" i="4"/>
  <c r="B27" i="4"/>
  <c r="D26" i="13"/>
  <c r="H26" i="13" s="1"/>
  <c r="D26" i="9"/>
  <c r="H26" i="9" s="1"/>
  <c r="A28" i="5"/>
  <c r="B27" i="5"/>
  <c r="A28" i="6"/>
  <c r="B27" i="6"/>
  <c r="D26" i="6"/>
  <c r="F26" i="6" s="1"/>
  <c r="D26" i="5"/>
  <c r="F26" i="5" s="1"/>
  <c r="D26" i="4"/>
  <c r="H26" i="4" s="1"/>
  <c r="B27" i="14"/>
  <c r="A28" i="14"/>
  <c r="B27" i="9"/>
  <c r="A28" i="9"/>
  <c r="B27" i="13"/>
  <c r="A28" i="13"/>
  <c r="F23" i="12"/>
  <c r="D24" i="12"/>
  <c r="H24" i="12" s="1"/>
  <c r="J24" i="12" s="1"/>
  <c r="A25" i="12"/>
  <c r="I25" i="12" s="1"/>
  <c r="J24" i="11"/>
  <c r="H24" i="11"/>
  <c r="I24" i="11"/>
  <c r="A26" i="11" l="1"/>
  <c r="H26" i="15"/>
  <c r="B25" i="12"/>
  <c r="D25" i="12" s="1"/>
  <c r="J25" i="12"/>
  <c r="H25" i="8"/>
  <c r="F25" i="7"/>
  <c r="F25" i="1"/>
  <c r="H26" i="14"/>
  <c r="D26" i="7"/>
  <c r="H26" i="7" s="1"/>
  <c r="F26" i="13"/>
  <c r="D26" i="1"/>
  <c r="H26" i="1" s="1"/>
  <c r="D27" i="15"/>
  <c r="H27" i="15" s="1"/>
  <c r="H26" i="5"/>
  <c r="D26" i="8"/>
  <c r="H26" i="8" s="1"/>
  <c r="B27" i="1"/>
  <c r="A28" i="1"/>
  <c r="D26" i="10"/>
  <c r="H26" i="10" s="1"/>
  <c r="B28" i="15"/>
  <c r="A29" i="15"/>
  <c r="A28" i="8"/>
  <c r="B27" i="8"/>
  <c r="B27" i="10"/>
  <c r="A28" i="10"/>
  <c r="A28" i="7"/>
  <c r="B27" i="7"/>
  <c r="H26" i="6"/>
  <c r="F26" i="9"/>
  <c r="D27" i="4"/>
  <c r="F27" i="4" s="1"/>
  <c r="D27" i="13"/>
  <c r="H27" i="13" s="1"/>
  <c r="A29" i="6"/>
  <c r="B28" i="6"/>
  <c r="B28" i="9"/>
  <c r="A29" i="9"/>
  <c r="D27" i="5"/>
  <c r="F27" i="5" s="1"/>
  <c r="A29" i="4"/>
  <c r="B28" i="4"/>
  <c r="A29" i="14"/>
  <c r="B28" i="14"/>
  <c r="D27" i="9"/>
  <c r="F27" i="9" s="1"/>
  <c r="F26" i="4"/>
  <c r="B28" i="5"/>
  <c r="A29" i="5"/>
  <c r="D27" i="6"/>
  <c r="F27" i="6" s="1"/>
  <c r="D27" i="14"/>
  <c r="H27" i="14" s="1"/>
  <c r="B28" i="13"/>
  <c r="A29" i="13"/>
  <c r="F24" i="12"/>
  <c r="H25" i="12"/>
  <c r="A26" i="12"/>
  <c r="I26" i="12" s="1"/>
  <c r="J25" i="11"/>
  <c r="I25" i="11"/>
  <c r="H25" i="11"/>
  <c r="F26" i="8" l="1"/>
  <c r="A27" i="11"/>
  <c r="B26" i="12"/>
  <c r="D26" i="12" s="1"/>
  <c r="J26" i="12"/>
  <c r="F27" i="15"/>
  <c r="F26" i="1"/>
  <c r="F26" i="7"/>
  <c r="H27" i="6"/>
  <c r="F27" i="14"/>
  <c r="A29" i="7"/>
  <c r="B28" i="7"/>
  <c r="H27" i="5"/>
  <c r="B28" i="10"/>
  <c r="A29" i="10"/>
  <c r="A30" i="15"/>
  <c r="B29" i="15"/>
  <c r="F26" i="10"/>
  <c r="H27" i="4"/>
  <c r="D27" i="10"/>
  <c r="F27" i="10" s="1"/>
  <c r="D28" i="15"/>
  <c r="H28" i="15" s="1"/>
  <c r="A29" i="1"/>
  <c r="B28" i="1"/>
  <c r="B28" i="8"/>
  <c r="A29" i="8"/>
  <c r="D27" i="7"/>
  <c r="F27" i="7" s="1"/>
  <c r="D27" i="8"/>
  <c r="F27" i="8" s="1"/>
  <c r="D27" i="1"/>
  <c r="F27" i="1" s="1"/>
  <c r="B29" i="13"/>
  <c r="A30" i="13"/>
  <c r="D28" i="13"/>
  <c r="H28" i="13" s="1"/>
  <c r="B29" i="5"/>
  <c r="A30" i="5"/>
  <c r="B29" i="9"/>
  <c r="A30" i="9"/>
  <c r="D28" i="9"/>
  <c r="H28" i="9" s="1"/>
  <c r="D28" i="4"/>
  <c r="F28" i="4" s="1"/>
  <c r="B29" i="4"/>
  <c r="A30" i="4"/>
  <c r="B29" i="6"/>
  <c r="A30" i="6"/>
  <c r="D28" i="5"/>
  <c r="F28" i="5" s="1"/>
  <c r="B29" i="14"/>
  <c r="A30" i="14"/>
  <c r="D28" i="6"/>
  <c r="F28" i="6" s="1"/>
  <c r="H27" i="9"/>
  <c r="F27" i="13"/>
  <c r="D28" i="14"/>
  <c r="F28" i="14" s="1"/>
  <c r="F25" i="12"/>
  <c r="A27" i="12"/>
  <c r="I27" i="12" s="1"/>
  <c r="J26" i="11"/>
  <c r="I26" i="11"/>
  <c r="A28" i="11" l="1"/>
  <c r="F28" i="13"/>
  <c r="B27" i="12"/>
  <c r="D27" i="12" s="1"/>
  <c r="F28" i="9"/>
  <c r="F28" i="15"/>
  <c r="H26" i="12"/>
  <c r="H28" i="6"/>
  <c r="H27" i="1"/>
  <c r="H27" i="7"/>
  <c r="H27" i="10"/>
  <c r="H28" i="4"/>
  <c r="H28" i="5"/>
  <c r="H28" i="14"/>
  <c r="A30" i="1"/>
  <c r="B29" i="1"/>
  <c r="D29" i="15"/>
  <c r="H29" i="15" s="1"/>
  <c r="D28" i="1"/>
  <c r="H28" i="1" s="1"/>
  <c r="D28" i="10"/>
  <c r="F28" i="10" s="1"/>
  <c r="H27" i="8"/>
  <c r="A30" i="8"/>
  <c r="B29" i="8"/>
  <c r="B30" i="15"/>
  <c r="A31" i="15"/>
  <c r="D28" i="7"/>
  <c r="H28" i="7" s="1"/>
  <c r="D28" i="8"/>
  <c r="H28" i="8" s="1"/>
  <c r="B29" i="10"/>
  <c r="D29" i="10" s="1"/>
  <c r="F29" i="10" s="1"/>
  <c r="A30" i="10"/>
  <c r="B29" i="7"/>
  <c r="A30" i="7"/>
  <c r="D29" i="14"/>
  <c r="H29" i="14" s="1"/>
  <c r="A31" i="5"/>
  <c r="B30" i="5"/>
  <c r="B30" i="6"/>
  <c r="A31" i="6"/>
  <c r="B30" i="14"/>
  <c r="A31" i="14"/>
  <c r="D29" i="5"/>
  <c r="H29" i="5" s="1"/>
  <c r="D29" i="6"/>
  <c r="F29" i="6" s="1"/>
  <c r="A31" i="9"/>
  <c r="B30" i="9"/>
  <c r="B30" i="4"/>
  <c r="A31" i="4"/>
  <c r="D29" i="9"/>
  <c r="H29" i="9" s="1"/>
  <c r="A31" i="13"/>
  <c r="B30" i="13"/>
  <c r="D29" i="4"/>
  <c r="F29" i="4" s="1"/>
  <c r="D29" i="13"/>
  <c r="H29" i="13" s="1"/>
  <c r="F26" i="12"/>
  <c r="H27" i="12"/>
  <c r="J27" i="12" s="1"/>
  <c r="A28" i="12"/>
  <c r="I28" i="12" s="1"/>
  <c r="J27" i="11"/>
  <c r="H26" i="11"/>
  <c r="I27" i="11"/>
  <c r="H27" i="11"/>
  <c r="F28" i="7" l="1"/>
  <c r="F28" i="1"/>
  <c r="A29" i="11"/>
  <c r="F29" i="5"/>
  <c r="H29" i="6"/>
  <c r="B28" i="12"/>
  <c r="D28" i="12" s="1"/>
  <c r="J28" i="12"/>
  <c r="F29" i="13"/>
  <c r="H29" i="4"/>
  <c r="H29" i="10"/>
  <c r="F29" i="14"/>
  <c r="B30" i="8"/>
  <c r="A31" i="8"/>
  <c r="D29" i="1"/>
  <c r="H29" i="1" s="1"/>
  <c r="D29" i="8"/>
  <c r="H29" i="8" s="1"/>
  <c r="B30" i="7"/>
  <c r="A31" i="7"/>
  <c r="F28" i="8"/>
  <c r="B31" i="15"/>
  <c r="A32" i="15"/>
  <c r="A31" i="1"/>
  <c r="B30" i="1"/>
  <c r="B30" i="10"/>
  <c r="A31" i="10"/>
  <c r="D29" i="7"/>
  <c r="H29" i="7" s="1"/>
  <c r="D30" i="15"/>
  <c r="F30" i="15" s="1"/>
  <c r="H28" i="10"/>
  <c r="F29" i="15"/>
  <c r="A32" i="5"/>
  <c r="B31" i="5"/>
  <c r="D30" i="4"/>
  <c r="H30" i="4" s="1"/>
  <c r="A32" i="13"/>
  <c r="B31" i="13"/>
  <c r="D30" i="6"/>
  <c r="F30" i="6" s="1"/>
  <c r="D30" i="13"/>
  <c r="F30" i="13" s="1"/>
  <c r="F29" i="9"/>
  <c r="D30" i="14"/>
  <c r="F30" i="14" s="1"/>
  <c r="A32" i="6"/>
  <c r="B31" i="6"/>
  <c r="A32" i="9"/>
  <c r="B31" i="9"/>
  <c r="A32" i="4"/>
  <c r="B31" i="4"/>
  <c r="D30" i="9"/>
  <c r="F30" i="9" s="1"/>
  <c r="A32" i="14"/>
  <c r="B31" i="14"/>
  <c r="D30" i="5"/>
  <c r="H30" i="5" s="1"/>
  <c r="F27" i="12"/>
  <c r="A29" i="12"/>
  <c r="I29" i="12" s="1"/>
  <c r="J28" i="11"/>
  <c r="I28" i="11"/>
  <c r="H28" i="12" l="1"/>
  <c r="A30" i="11"/>
  <c r="B29" i="12"/>
  <c r="D29" i="12" s="1"/>
  <c r="J29" i="12"/>
  <c r="H30" i="6"/>
  <c r="F29" i="8"/>
  <c r="H30" i="15"/>
  <c r="H30" i="14"/>
  <c r="D31" i="15"/>
  <c r="H31" i="15" s="1"/>
  <c r="F29" i="7"/>
  <c r="D30" i="1"/>
  <c r="F30" i="1" s="1"/>
  <c r="B31" i="8"/>
  <c r="A32" i="8"/>
  <c r="D30" i="10"/>
  <c r="H30" i="10" s="1"/>
  <c r="H30" i="13"/>
  <c r="A32" i="1"/>
  <c r="B31" i="1"/>
  <c r="A32" i="7"/>
  <c r="B31" i="7"/>
  <c r="D30" i="8"/>
  <c r="H30" i="8" s="1"/>
  <c r="B31" i="10"/>
  <c r="D31" i="10" s="1"/>
  <c r="H31" i="10" s="1"/>
  <c r="A32" i="10"/>
  <c r="B32" i="15"/>
  <c r="A33" i="15"/>
  <c r="D30" i="7"/>
  <c r="H30" i="7" s="1"/>
  <c r="F29" i="1"/>
  <c r="B32" i="4"/>
  <c r="A33" i="4"/>
  <c r="A33" i="13"/>
  <c r="B32" i="13"/>
  <c r="D31" i="5"/>
  <c r="H31" i="5" s="1"/>
  <c r="H30" i="9"/>
  <c r="D31" i="6"/>
  <c r="H31" i="6" s="1"/>
  <c r="A33" i="5"/>
  <c r="B32" i="5"/>
  <c r="D31" i="4"/>
  <c r="H31" i="4" s="1"/>
  <c r="D31" i="14"/>
  <c r="H31" i="14" s="1"/>
  <c r="F30" i="4"/>
  <c r="F30" i="5"/>
  <c r="D31" i="13"/>
  <c r="H31" i="13" s="1"/>
  <c r="D31" i="9"/>
  <c r="F31" i="9" s="1"/>
  <c r="A33" i="9"/>
  <c r="B32" i="9"/>
  <c r="A33" i="6"/>
  <c r="B32" i="6"/>
  <c r="B32" i="14"/>
  <c r="A33" i="14"/>
  <c r="F28" i="12"/>
  <c r="H29" i="12"/>
  <c r="A30" i="12"/>
  <c r="I30" i="12" s="1"/>
  <c r="H28" i="11"/>
  <c r="J29" i="11"/>
  <c r="H29" i="11"/>
  <c r="I29" i="11"/>
  <c r="A31" i="11" l="1"/>
  <c r="B30" i="12"/>
  <c r="J30" i="12"/>
  <c r="F31" i="10"/>
  <c r="F30" i="7"/>
  <c r="H30" i="1"/>
  <c r="H31" i="9"/>
  <c r="B32" i="1"/>
  <c r="A33" i="1"/>
  <c r="B32" i="10"/>
  <c r="D32" i="10" s="1"/>
  <c r="H32" i="10" s="1"/>
  <c r="A33" i="10"/>
  <c r="D31" i="7"/>
  <c r="H31" i="7" s="1"/>
  <c r="D31" i="8"/>
  <c r="H31" i="8" s="1"/>
  <c r="A33" i="8"/>
  <c r="B32" i="8"/>
  <c r="F31" i="5"/>
  <c r="B32" i="7"/>
  <c r="A33" i="7"/>
  <c r="F30" i="10"/>
  <c r="F31" i="15"/>
  <c r="D32" i="15"/>
  <c r="F32" i="15" s="1"/>
  <c r="A34" i="15"/>
  <c r="B33" i="15"/>
  <c r="F30" i="8"/>
  <c r="D31" i="1"/>
  <c r="H31" i="1" s="1"/>
  <c r="F31" i="1"/>
  <c r="A34" i="4"/>
  <c r="B33" i="4"/>
  <c r="F31" i="6"/>
  <c r="D32" i="4"/>
  <c r="F32" i="4" s="1"/>
  <c r="H32" i="4"/>
  <c r="A34" i="14"/>
  <c r="B33" i="14"/>
  <c r="F31" i="4"/>
  <c r="D32" i="14"/>
  <c r="H32" i="14" s="1"/>
  <c r="F31" i="13"/>
  <c r="F31" i="14"/>
  <c r="D32" i="6"/>
  <c r="H32" i="6" s="1"/>
  <c r="F32" i="6"/>
  <c r="D32" i="5"/>
  <c r="F32" i="5" s="1"/>
  <c r="A34" i="9"/>
  <c r="B33" i="9"/>
  <c r="A34" i="6"/>
  <c r="B33" i="6"/>
  <c r="A34" i="5"/>
  <c r="B33" i="5"/>
  <c r="D32" i="13"/>
  <c r="H32" i="13" s="1"/>
  <c r="D32" i="9"/>
  <c r="H32" i="9" s="1"/>
  <c r="B33" i="13"/>
  <c r="A34" i="13"/>
  <c r="F29" i="12"/>
  <c r="D30" i="12"/>
  <c r="H30" i="12" s="1"/>
  <c r="A31" i="12"/>
  <c r="I31" i="12" s="1"/>
  <c r="H30" i="11"/>
  <c r="J30" i="11"/>
  <c r="I30" i="11"/>
  <c r="A32" i="11" l="1"/>
  <c r="H32" i="15"/>
  <c r="F31" i="8"/>
  <c r="H32" i="5"/>
  <c r="B31" i="12"/>
  <c r="F32" i="10"/>
  <c r="D32" i="7"/>
  <c r="F32" i="7" s="1"/>
  <c r="B34" i="15"/>
  <c r="A35" i="15"/>
  <c r="F32" i="9"/>
  <c r="F32" i="14"/>
  <c r="D32" i="8"/>
  <c r="H32" i="8" s="1"/>
  <c r="F31" i="7"/>
  <c r="B33" i="1"/>
  <c r="A34" i="1"/>
  <c r="H33" i="15"/>
  <c r="D33" i="15"/>
  <c r="F33" i="15" s="1"/>
  <c r="B33" i="10"/>
  <c r="D33" i="10" s="1"/>
  <c r="H33" i="10" s="1"/>
  <c r="A34" i="10"/>
  <c r="A34" i="7"/>
  <c r="B33" i="7"/>
  <c r="A34" i="8"/>
  <c r="B33" i="8"/>
  <c r="D32" i="1"/>
  <c r="H32" i="1" s="1"/>
  <c r="D33" i="9"/>
  <c r="F33" i="9" s="1"/>
  <c r="D33" i="6"/>
  <c r="F33" i="6" s="1"/>
  <c r="B34" i="9"/>
  <c r="A35" i="9"/>
  <c r="D33" i="14"/>
  <c r="H33" i="14" s="1"/>
  <c r="A35" i="14"/>
  <c r="B34" i="14"/>
  <c r="D33" i="4"/>
  <c r="H33" i="4" s="1"/>
  <c r="B34" i="13"/>
  <c r="A35" i="13"/>
  <c r="B34" i="6"/>
  <c r="A35" i="6"/>
  <c r="F32" i="13"/>
  <c r="A35" i="4"/>
  <c r="B34" i="4"/>
  <c r="D33" i="5"/>
  <c r="F33" i="5" s="1"/>
  <c r="B34" i="5"/>
  <c r="A35" i="5"/>
  <c r="D33" i="13"/>
  <c r="F33" i="13" s="1"/>
  <c r="F30" i="12"/>
  <c r="D31" i="12"/>
  <c r="H31" i="12" s="1"/>
  <c r="A32" i="12"/>
  <c r="I32" i="12" s="1"/>
  <c r="I31" i="11"/>
  <c r="H31" i="11"/>
  <c r="A33" i="11" l="1"/>
  <c r="B32" i="12"/>
  <c r="D32" i="12" s="1"/>
  <c r="J32" i="12"/>
  <c r="J31" i="12"/>
  <c r="H33" i="5"/>
  <c r="F33" i="4"/>
  <c r="F32" i="1"/>
  <c r="F33" i="10"/>
  <c r="A35" i="10"/>
  <c r="B34" i="10"/>
  <c r="A35" i="8"/>
  <c r="B34" i="8"/>
  <c r="B34" i="1"/>
  <c r="A35" i="1"/>
  <c r="F32" i="8"/>
  <c r="D34" i="15"/>
  <c r="F34" i="15" s="1"/>
  <c r="D33" i="7"/>
  <c r="F33" i="7" s="1"/>
  <c r="D33" i="1"/>
  <c r="H33" i="1" s="1"/>
  <c r="H32" i="7"/>
  <c r="D33" i="8"/>
  <c r="F33" i="8" s="1"/>
  <c r="A37" i="15"/>
  <c r="B35" i="15"/>
  <c r="A36" i="15"/>
  <c r="A38" i="15"/>
  <c r="A35" i="7"/>
  <c r="B34" i="7"/>
  <c r="D34" i="5"/>
  <c r="F34" i="5" s="1"/>
  <c r="B35" i="6"/>
  <c r="A36" i="6"/>
  <c r="A37" i="6"/>
  <c r="A38" i="6"/>
  <c r="D34" i="14"/>
  <c r="F34" i="14" s="1"/>
  <c r="D34" i="9"/>
  <c r="F34" i="9" s="1"/>
  <c r="A37" i="14"/>
  <c r="B35" i="14"/>
  <c r="A38" i="14"/>
  <c r="A36" i="14"/>
  <c r="B35" i="13"/>
  <c r="A38" i="13"/>
  <c r="A37" i="13"/>
  <c r="A36" i="13"/>
  <c r="H33" i="6"/>
  <c r="D34" i="13"/>
  <c r="F34" i="13" s="1"/>
  <c r="A37" i="5"/>
  <c r="A38" i="5"/>
  <c r="B35" i="5"/>
  <c r="A36" i="5"/>
  <c r="D34" i="4"/>
  <c r="F34" i="4" s="1"/>
  <c r="A37" i="4"/>
  <c r="B35" i="4"/>
  <c r="A36" i="4"/>
  <c r="A38" i="4"/>
  <c r="F33" i="14"/>
  <c r="D34" i="6"/>
  <c r="H34" i="6" s="1"/>
  <c r="H33" i="13"/>
  <c r="H33" i="9"/>
  <c r="B35" i="9"/>
  <c r="A37" i="9"/>
  <c r="A36" i="9"/>
  <c r="A38" i="9"/>
  <c r="F31" i="12"/>
  <c r="H32" i="12"/>
  <c r="A33" i="12"/>
  <c r="I33" i="12" s="1"/>
  <c r="J31" i="11"/>
  <c r="J32" i="11"/>
  <c r="H32" i="11"/>
  <c r="I32" i="11"/>
  <c r="A34" i="11" l="1"/>
  <c r="F34" i="6"/>
  <c r="B37" i="6"/>
  <c r="B36" i="9"/>
  <c r="B38" i="4"/>
  <c r="D38" i="4" s="1"/>
  <c r="H38" i="4" s="1"/>
  <c r="B38" i="5"/>
  <c r="B36" i="14"/>
  <c r="B36" i="6"/>
  <c r="D36" i="6" s="1"/>
  <c r="H36" i="6" s="1"/>
  <c r="B37" i="15"/>
  <c r="B36" i="4"/>
  <c r="D36" i="4" s="1"/>
  <c r="F36" i="4" s="1"/>
  <c r="B38" i="9"/>
  <c r="B37" i="9"/>
  <c r="B38" i="14"/>
  <c r="B37" i="14"/>
  <c r="D37" i="14" s="1"/>
  <c r="H37" i="14" s="1"/>
  <c r="B37" i="5"/>
  <c r="D37" i="5" s="1"/>
  <c r="F37" i="5" s="1"/>
  <c r="B37" i="4"/>
  <c r="B33" i="12"/>
  <c r="D33" i="12" s="1"/>
  <c r="J33" i="12"/>
  <c r="H34" i="4"/>
  <c r="B36" i="13"/>
  <c r="H33" i="7"/>
  <c r="B37" i="13"/>
  <c r="D37" i="13" s="1"/>
  <c r="F37" i="13" s="1"/>
  <c r="B38" i="15"/>
  <c r="D38" i="15" s="1"/>
  <c r="F38" i="15" s="1"/>
  <c r="B36" i="5"/>
  <c r="B38" i="13"/>
  <c r="B38" i="6"/>
  <c r="B36" i="15"/>
  <c r="D36" i="15" s="1"/>
  <c r="H36" i="15" s="1"/>
  <c r="H34" i="5"/>
  <c r="H33" i="8"/>
  <c r="H34" i="9"/>
  <c r="A36" i="8"/>
  <c r="A38" i="8"/>
  <c r="A37" i="8"/>
  <c r="B35" i="8"/>
  <c r="D34" i="8"/>
  <c r="F34" i="8" s="1"/>
  <c r="D34" i="7"/>
  <c r="F34" i="7" s="1"/>
  <c r="D35" i="15"/>
  <c r="F35" i="15" s="1"/>
  <c r="A37" i="1"/>
  <c r="B35" i="1"/>
  <c r="A38" i="1"/>
  <c r="A36" i="1"/>
  <c r="D34" i="10"/>
  <c r="H34" i="10" s="1"/>
  <c r="H34" i="14"/>
  <c r="B35" i="7"/>
  <c r="A36" i="7"/>
  <c r="A38" i="7"/>
  <c r="A37" i="7"/>
  <c r="D37" i="15"/>
  <c r="H37" i="15" s="1"/>
  <c r="F33" i="1"/>
  <c r="H34" i="15"/>
  <c r="D34" i="1"/>
  <c r="H34" i="1" s="1"/>
  <c r="A37" i="10"/>
  <c r="A38" i="10"/>
  <c r="B35" i="10"/>
  <c r="A36" i="10"/>
  <c r="D35" i="5"/>
  <c r="H35" i="5" s="1"/>
  <c r="D35" i="14"/>
  <c r="H35" i="14" s="1"/>
  <c r="D38" i="9"/>
  <c r="H38" i="9" s="1"/>
  <c r="D36" i="13"/>
  <c r="H36" i="13" s="1"/>
  <c r="D37" i="4"/>
  <c r="F37" i="4" s="1"/>
  <c r="D35" i="6"/>
  <c r="F35" i="6" s="1"/>
  <c r="D36" i="9"/>
  <c r="H36" i="9" s="1"/>
  <c r="D37" i="6"/>
  <c r="H37" i="6" s="1"/>
  <c r="D38" i="13"/>
  <c r="F38" i="13" s="1"/>
  <c r="D36" i="5"/>
  <c r="F36" i="5" s="1"/>
  <c r="D38" i="5"/>
  <c r="H38" i="5" s="1"/>
  <c r="D37" i="9"/>
  <c r="H37" i="9" s="1"/>
  <c r="D35" i="9"/>
  <c r="F35" i="9" s="1"/>
  <c r="H34" i="13"/>
  <c r="D35" i="13"/>
  <c r="H35" i="13" s="1"/>
  <c r="D38" i="14"/>
  <c r="H38" i="14" s="1"/>
  <c r="D35" i="4"/>
  <c r="F35" i="4" s="1"/>
  <c r="D36" i="14"/>
  <c r="F36" i="14" s="1"/>
  <c r="F32" i="12"/>
  <c r="A34" i="12"/>
  <c r="I34" i="12" s="1"/>
  <c r="J33" i="11"/>
  <c r="I33" i="11"/>
  <c r="H35" i="15" l="1"/>
  <c r="B39" i="14"/>
  <c r="H38" i="13"/>
  <c r="H35" i="9"/>
  <c r="F37" i="9"/>
  <c r="A35" i="11"/>
  <c r="B39" i="4"/>
  <c r="B39" i="5"/>
  <c r="B39" i="13"/>
  <c r="H34" i="7"/>
  <c r="B39" i="6"/>
  <c r="B38" i="1"/>
  <c r="B36" i="10"/>
  <c r="B37" i="7"/>
  <c r="H38" i="15"/>
  <c r="B38" i="7"/>
  <c r="B37" i="1"/>
  <c r="B39" i="1" s="1"/>
  <c r="B38" i="10"/>
  <c r="B36" i="7"/>
  <c r="B37" i="8"/>
  <c r="B34" i="12"/>
  <c r="D34" i="12" s="1"/>
  <c r="B37" i="10"/>
  <c r="D37" i="10" s="1"/>
  <c r="H37" i="10" s="1"/>
  <c r="B38" i="8"/>
  <c r="D38" i="8" s="1"/>
  <c r="H38" i="8" s="1"/>
  <c r="D38" i="6"/>
  <c r="H38" i="6" s="1"/>
  <c r="B36" i="8"/>
  <c r="D36" i="8" s="1"/>
  <c r="H36" i="14"/>
  <c r="F36" i="15"/>
  <c r="H33" i="12"/>
  <c r="B36" i="1"/>
  <c r="D36" i="1" s="1"/>
  <c r="H36" i="1" s="1"/>
  <c r="H37" i="13"/>
  <c r="H34" i="8"/>
  <c r="F37" i="6"/>
  <c r="F35" i="13"/>
  <c r="D35" i="7"/>
  <c r="H35" i="7" s="1"/>
  <c r="H35" i="4"/>
  <c r="H35" i="6"/>
  <c r="H37" i="4"/>
  <c r="F36" i="13"/>
  <c r="D38" i="10"/>
  <c r="H38" i="10" s="1"/>
  <c r="D37" i="7"/>
  <c r="F37" i="7" s="1"/>
  <c r="D38" i="1"/>
  <c r="F38" i="1" s="1"/>
  <c r="D35" i="8"/>
  <c r="H35" i="8" s="1"/>
  <c r="D35" i="10"/>
  <c r="F35" i="10" s="1"/>
  <c r="D38" i="7"/>
  <c r="H38" i="7" s="1"/>
  <c r="D35" i="1"/>
  <c r="F35" i="1" s="1"/>
  <c r="D37" i="8"/>
  <c r="H37" i="8" s="1"/>
  <c r="H37" i="5"/>
  <c r="F34" i="1"/>
  <c r="F37" i="15"/>
  <c r="D36" i="7"/>
  <c r="H36" i="7" s="1"/>
  <c r="F34" i="10"/>
  <c r="F38" i="14"/>
  <c r="H36" i="5"/>
  <c r="F36" i="6"/>
  <c r="F38" i="9"/>
  <c r="F35" i="14"/>
  <c r="F35" i="5"/>
  <c r="F36" i="9"/>
  <c r="F38" i="5"/>
  <c r="F37" i="14"/>
  <c r="F38" i="4"/>
  <c r="H36" i="4"/>
  <c r="F33" i="12"/>
  <c r="D39" i="14"/>
  <c r="F39" i="14" s="1"/>
  <c r="D39" i="4"/>
  <c r="D39" i="13"/>
  <c r="F39" i="13" s="1"/>
  <c r="B39" i="15"/>
  <c r="D39" i="5"/>
  <c r="F39" i="5" s="1"/>
  <c r="B39" i="7"/>
  <c r="B39" i="9"/>
  <c r="H34" i="12"/>
  <c r="J34" i="12" s="1"/>
  <c r="A35" i="12"/>
  <c r="I35" i="12" s="1"/>
  <c r="J34" i="11"/>
  <c r="I34" i="11"/>
  <c r="H33" i="11"/>
  <c r="H34" i="11"/>
  <c r="D37" i="1" l="1"/>
  <c r="F37" i="1" s="1"/>
  <c r="F39" i="4"/>
  <c r="B39" i="10"/>
  <c r="D36" i="10"/>
  <c r="H36" i="10" s="1"/>
  <c r="A36" i="11"/>
  <c r="A38" i="11"/>
  <c r="A37" i="11"/>
  <c r="F36" i="1"/>
  <c r="F38" i="6"/>
  <c r="F35" i="8"/>
  <c r="D39" i="6"/>
  <c r="F39" i="6" s="1"/>
  <c r="H36" i="8"/>
  <c r="F36" i="8"/>
  <c r="B39" i="8"/>
  <c r="H37" i="1"/>
  <c r="B35" i="12"/>
  <c r="D35" i="12" s="1"/>
  <c r="J35" i="12"/>
  <c r="F37" i="10"/>
  <c r="H37" i="7"/>
  <c r="H35" i="1"/>
  <c r="F38" i="7"/>
  <c r="H38" i="1"/>
  <c r="F37" i="8"/>
  <c r="F38" i="10"/>
  <c r="H35" i="10"/>
  <c r="F38" i="8"/>
  <c r="F36" i="7"/>
  <c r="F35" i="7"/>
  <c r="F34" i="12"/>
  <c r="D39" i="7"/>
  <c r="F39" i="7" s="1"/>
  <c r="D39" i="15"/>
  <c r="F39" i="15" s="1"/>
  <c r="D39" i="1"/>
  <c r="F39" i="1" s="1"/>
  <c r="D39" i="9"/>
  <c r="F39" i="9" s="1"/>
  <c r="D39" i="8"/>
  <c r="A37" i="12"/>
  <c r="I37" i="12" s="1"/>
  <c r="A36" i="12"/>
  <c r="I36" i="12" s="1"/>
  <c r="A38" i="12"/>
  <c r="I38" i="12" s="1"/>
  <c r="J35" i="11"/>
  <c r="I35" i="11"/>
  <c r="H35" i="12" l="1"/>
  <c r="F39" i="8"/>
  <c r="D39" i="10"/>
  <c r="F39" i="10" s="1"/>
  <c r="F36" i="10"/>
  <c r="B37" i="12"/>
  <c r="D37" i="12" s="1"/>
  <c r="H37" i="12" s="1"/>
  <c r="J37" i="12"/>
  <c r="B38" i="12"/>
  <c r="D38" i="12" s="1"/>
  <c r="H38" i="12" s="1"/>
  <c r="B36" i="12"/>
  <c r="D36" i="12" s="1"/>
  <c r="J36" i="12"/>
  <c r="F35" i="12"/>
  <c r="I38" i="11"/>
  <c r="G24" i="11"/>
  <c r="D36" i="11"/>
  <c r="G15" i="11"/>
  <c r="D8" i="11"/>
  <c r="B36" i="11"/>
  <c r="D37" i="11"/>
  <c r="B21" i="11"/>
  <c r="E17" i="11"/>
  <c r="E38" i="11"/>
  <c r="E16" i="11"/>
  <c r="B15" i="11"/>
  <c r="B25" i="11"/>
  <c r="C37" i="11"/>
  <c r="C11" i="11"/>
  <c r="B11" i="11"/>
  <c r="B26" i="11"/>
  <c r="D11" i="11"/>
  <c r="C31" i="11"/>
  <c r="E24" i="11"/>
  <c r="B14" i="11"/>
  <c r="D16" i="11"/>
  <c r="C12" i="11"/>
  <c r="B29" i="11"/>
  <c r="D17" i="11"/>
  <c r="G14" i="11"/>
  <c r="G38" i="11"/>
  <c r="C20" i="11"/>
  <c r="B17" i="11"/>
  <c r="B12" i="11"/>
  <c r="I37" i="11"/>
  <c r="D10" i="11"/>
  <c r="C38" i="11"/>
  <c r="D25" i="11"/>
  <c r="H37" i="11"/>
  <c r="C23" i="11"/>
  <c r="G32" i="11"/>
  <c r="E13" i="11"/>
  <c r="G20" i="11"/>
  <c r="H38" i="11"/>
  <c r="D21" i="11"/>
  <c r="E8" i="11"/>
  <c r="D23" i="11"/>
  <c r="G36" i="11"/>
  <c r="D31" i="11"/>
  <c r="D9" i="11"/>
  <c r="G8" i="11"/>
  <c r="E20" i="11"/>
  <c r="G37" i="11"/>
  <c r="E27" i="11"/>
  <c r="E10" i="11"/>
  <c r="D30" i="11"/>
  <c r="B22" i="11"/>
  <c r="G10" i="11"/>
  <c r="C9" i="11"/>
  <c r="G29" i="11"/>
  <c r="G35" i="11"/>
  <c r="G28" i="11"/>
  <c r="B13" i="11"/>
  <c r="C27" i="11"/>
  <c r="E37" i="11"/>
  <c r="C18" i="11"/>
  <c r="B32" i="11"/>
  <c r="E33" i="11"/>
  <c r="H35" i="11"/>
  <c r="G12" i="11"/>
  <c r="G31" i="11"/>
  <c r="B27" i="11"/>
  <c r="C13" i="11"/>
  <c r="B34" i="11"/>
  <c r="B20" i="11"/>
  <c r="D26" i="11"/>
  <c r="B19" i="11"/>
  <c r="D15" i="11"/>
  <c r="E25" i="11"/>
  <c r="E35" i="11"/>
  <c r="B18" i="11"/>
  <c r="E9" i="11"/>
  <c r="G13" i="11"/>
  <c r="G21" i="11"/>
  <c r="D14" i="11"/>
  <c r="D29" i="11"/>
  <c r="D27" i="11"/>
  <c r="E32" i="11"/>
  <c r="C16" i="11"/>
  <c r="G25" i="11"/>
  <c r="C32" i="11"/>
  <c r="D28" i="11"/>
  <c r="J37" i="11"/>
  <c r="E15" i="11"/>
  <c r="G23" i="11"/>
  <c r="D18" i="11"/>
  <c r="E21" i="11"/>
  <c r="G19" i="11"/>
  <c r="B9" i="11"/>
  <c r="E19" i="11"/>
  <c r="C34" i="11"/>
  <c r="C24" i="11"/>
  <c r="B24" i="11"/>
  <c r="E11" i="11"/>
  <c r="G17" i="11"/>
  <c r="D34" i="11"/>
  <c r="B31" i="11"/>
  <c r="C22" i="11"/>
  <c r="G11" i="11"/>
  <c r="C26" i="11"/>
  <c r="D12" i="11"/>
  <c r="C25" i="11"/>
  <c r="G33" i="11"/>
  <c r="B23" i="11"/>
  <c r="C28" i="11"/>
  <c r="B33" i="11"/>
  <c r="J36" i="11"/>
  <c r="B38" i="11"/>
  <c r="G16" i="11"/>
  <c r="D13" i="11"/>
  <c r="E36" i="11"/>
  <c r="D38" i="11"/>
  <c r="E12" i="11"/>
  <c r="B10" i="11"/>
  <c r="G27" i="11"/>
  <c r="D33" i="11"/>
  <c r="G9" i="11"/>
  <c r="C33" i="11"/>
  <c r="C8" i="11"/>
  <c r="C15" i="11"/>
  <c r="E28" i="11"/>
  <c r="D19" i="11"/>
  <c r="C36" i="11"/>
  <c r="D20" i="11"/>
  <c r="E14" i="11"/>
  <c r="C10" i="11"/>
  <c r="G30" i="11"/>
  <c r="B16" i="11"/>
  <c r="E29" i="11"/>
  <c r="E18" i="11"/>
  <c r="G22" i="11"/>
  <c r="D35" i="11"/>
  <c r="C14" i="11"/>
  <c r="C35" i="11"/>
  <c r="E22" i="11"/>
  <c r="E26" i="11"/>
  <c r="G26" i="11"/>
  <c r="G18" i="11"/>
  <c r="D22" i="11"/>
  <c r="E30" i="11"/>
  <c r="B37" i="11"/>
  <c r="E23" i="11"/>
  <c r="C21" i="11"/>
  <c r="B35" i="11"/>
  <c r="I36" i="11"/>
  <c r="C17" i="11"/>
  <c r="E34" i="11"/>
  <c r="B30" i="11"/>
  <c r="D24" i="11"/>
  <c r="C19" i="11"/>
  <c r="E31" i="11"/>
  <c r="B28" i="11"/>
  <c r="D32" i="11"/>
  <c r="C30" i="11"/>
  <c r="B8" i="11"/>
  <c r="C29" i="11"/>
  <c r="G34" i="11"/>
  <c r="H36" i="12" l="1"/>
  <c r="H39" i="12" s="1"/>
  <c r="B39" i="12"/>
  <c r="F26" i="11"/>
  <c r="F17" i="11"/>
  <c r="F31" i="11"/>
  <c r="F15" i="11"/>
  <c r="F22" i="11"/>
  <c r="F9" i="11"/>
  <c r="G39" i="11"/>
  <c r="F25" i="11"/>
  <c r="F32" i="11"/>
  <c r="F10" i="11"/>
  <c r="F23" i="11"/>
  <c r="F21" i="11"/>
  <c r="F34" i="11"/>
  <c r="F30" i="11"/>
  <c r="F8" i="11"/>
  <c r="B39" i="11"/>
  <c r="F14" i="11"/>
  <c r="F18" i="11"/>
  <c r="C39" i="11"/>
  <c r="F20" i="11"/>
  <c r="F29" i="11"/>
  <c r="F27" i="11"/>
  <c r="F13" i="11"/>
  <c r="F12" i="11"/>
  <c r="F11" i="11"/>
  <c r="F16" i="11"/>
  <c r="E39" i="11"/>
  <c r="F24" i="11"/>
  <c r="F35" i="11"/>
  <c r="F33" i="11"/>
  <c r="F28" i="11"/>
  <c r="F19" i="11"/>
  <c r="F36" i="12"/>
  <c r="F37" i="12"/>
  <c r="F38" i="12"/>
  <c r="D39" i="11"/>
  <c r="F36" i="11"/>
  <c r="F37" i="11"/>
  <c r="F38" i="11"/>
  <c r="D39" i="12"/>
  <c r="H36" i="11"/>
  <c r="H39" i="11" l="1"/>
  <c r="F39" i="12"/>
  <c r="J38" i="12"/>
  <c r="F39" i="11"/>
  <c r="J38" i="11"/>
</calcChain>
</file>

<file path=xl/sharedStrings.xml><?xml version="1.0" encoding="utf-8"?>
<sst xmlns="http://schemas.openxmlformats.org/spreadsheetml/2006/main" count="223" uniqueCount="32">
  <si>
    <t>Stundenzettel / Zeiterfassung</t>
  </si>
  <si>
    <t>Monat</t>
  </si>
  <si>
    <t>Jahr</t>
  </si>
  <si>
    <t>Datum</t>
  </si>
  <si>
    <t>Zeitkonto</t>
  </si>
  <si>
    <t>Gesamt</t>
  </si>
  <si>
    <t>Urlaub</t>
  </si>
  <si>
    <t>Soll VM</t>
  </si>
  <si>
    <t>Ist VM</t>
  </si>
  <si>
    <t>Soll NM</t>
  </si>
  <si>
    <t>Ist NM</t>
  </si>
  <si>
    <t>Februar</t>
  </si>
  <si>
    <t>Januar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</si>
  <si>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</si>
  <si>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</si>
  <si>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</si>
  <si>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</si>
  <si>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</si>
  <si>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</si>
  <si>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</si>
  <si>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</si>
  <si>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</si>
  <si>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</si>
  <si>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Name des Mitarbeiters</t>
  </si>
  <si>
    <t>Stundenzettel / Zeiterfassung - ÜBERSICHT</t>
  </si>
  <si>
    <t>Aufteilung</t>
  </si>
  <si>
    <t>Max Muster</t>
  </si>
  <si>
    <t>Stundenlohn</t>
  </si>
  <si>
    <t>Tageslohn</t>
  </si>
  <si>
    <t>∑ Urlaub</t>
  </si>
  <si>
    <t>∑ Tageslohn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</si>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</sst>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hh]:mm"/>
    <numFmt numFmtId="165" formatCode="0.00&quot; Std.&quot;"/>
    <numFmt numFmtId="166" formatCode="ddd\ dd/mm/yyyy"/>
    <numFmt numFmtId="167" formatCode="#,##0.00\ &quot;€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0" fillId="2" borderId="0" xfId="0" applyFill="1"/>
    <xf numFmtId="20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/>
    <xf numFmtId="166" fontId="0" fillId="0" borderId="0" xfId="0" applyNumberFormat="1"/>
    <xf numFmtId="165" fontId="0" fillId="2" borderId="0" xfId="0" applyNumberFormat="1" applyFill="1"/>
    <xf numFmtId="167" fontId="0" fillId="2" borderId="0" xfId="0" applyNumberFormat="1" applyFill="1"/>
    <xf numFmtId="167" fontId="0" fillId="0" borderId="0" xfId="0" applyNumberFormat="1"/>
    <xf numFmtId="0" fontId="0" fillId="0" borderId="0" xfId="0" quotePrefix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</cellXfs>
  <cellStyles count="1">
    <cellStyle name="Standard" xfId="0" builtinId="0"/>
  </cellStyles>
  <dxfs count="163"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numFmt numFmtId="168" formatCode="\-[hh]:mm;@"/>
    </dxf>
    <dxf>
      <font>
        <b/>
        <i val="0"/>
        <color rgb="FF00B050"/>
      </font>
      <numFmt numFmtId="169" formatCode="\+[hh]:mm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workbookViewId="0">
      <selection activeCell="I17" sqref="I17"/>
    </sheetView>
  </sheetViews>
  <sheetFormatPr baseColWidth="10" defaultRowHeight="15" x14ac:dyDescent="0.25"/>
  <cols>
    <col min="1" max="1" width="18" customWidth="1"/>
    <col min="6" max="6" width="12.85546875" customWidth="1"/>
  </cols>
  <sheetData>
    <row r="1" spans="1:10" ht="15.75" x14ac:dyDescent="0.25">
      <c r="A1" s="13" t="s">
        <v>24</v>
      </c>
      <c r="B1" s="13"/>
      <c r="C1" s="13"/>
      <c r="D1" s="13"/>
      <c r="E1" s="13"/>
      <c r="F1" s="13"/>
      <c r="G1" s="13"/>
    </row>
    <row r="3" spans="1:10" x14ac:dyDescent="0.25">
      <c r="A3" s="14" t="s">
        <v>23</v>
      </c>
      <c r="B3" s="14"/>
      <c r="C3" s="15" t="s">
        <v>26</v>
      </c>
      <c r="D3" s="15"/>
      <c r="E3" s="15"/>
      <c r="F3" s="15"/>
      <c r="G3" s="15"/>
    </row>
    <row r="5" spans="1:10" x14ac:dyDescent="0.25">
      <c r="A5" t="s">
        <v>1</v>
      </c>
      <c r="B5" s="2" t="s">
        <v>12</v>
      </c>
      <c r="D5" t="s">
        <v>2</v>
      </c>
      <c r="E5" s="2">
        <v>2016</v>
      </c>
    </row>
    <row r="7" spans="1:10" x14ac:dyDescent="0.25">
      <c r="A7" s="1" t="s">
        <v>3</v>
      </c>
      <c r="B7" t="s">
        <v>7</v>
      </c>
      <c r="C7" t="s">
        <v>8</v>
      </c>
      <c r="D7" t="s">
        <v>9</v>
      </c>
      <c r="E7" t="s">
        <v>10</v>
      </c>
      <c r="F7" t="s">
        <v>4</v>
      </c>
      <c r="G7" t="s">
        <v>6</v>
      </c>
      <c r="H7" t="s">
        <v>28</v>
      </c>
      <c r="I7" s="12" t="s">
        <v>29</v>
      </c>
      <c r="J7" s="12" t="s">
        <v>30</v>
      </c>
    </row>
    <row r="8" spans="1:10" x14ac:dyDescent="0.25">
      <c r="A8" s="7">
        <f>IFERROR(DATEVALUE(CONCATENATE(1,B5,E5)),"")</f>
        <v>42370</v>
      </c>
      <c r="B8" s="3">
        <f ca="1">IFERROR(IF(VLOOKUP(A8,INDIRECT($B$5),2,FALSE)=0,"",VLOOKUP(A8,INDIRECT($B$5),2,FALSE)),"")</f>
        <v>0.15873015873015872</v>
      </c>
      <c r="C8" s="3">
        <f ca="1">IFERROR(IF(VLOOKUP(A8,INDIRECT($B$5),3,FALSE)=0,"",VLOOKUP(A8,INDIRECT($B$5),3,FALSE)),"")</f>
        <v>0.16666666666666666</v>
      </c>
      <c r="D8" s="3">
        <f ca="1">IFERROR(IF(VLOOKUP(A8,INDIRECT($B$5),4,FALSE)=0,"",VLOOKUP(A8,INDIRECT($B$5),4,FALSE)),"")</f>
        <v>0.15873015873015872</v>
      </c>
      <c r="E8" s="3">
        <f ca="1">IFERROR(IF(VLOOKUP(A8,INDIRECT($B$5),5,FALSE)=0,"",VLOOKUP(A8,INDIRECT($B$5),5,FALSE)),"")</f>
        <v>0.14583333333333334</v>
      </c>
      <c r="F8" s="3">
        <f ca="1">IF(OR(B8="",C8="",D8="",E8=""),"",ABS((C8+E8)-(B8+D8)))</f>
        <v>4.9603174603174427E-3</v>
      </c>
      <c r="G8" t="str">
        <f ca="1">IFERROR(IF(VLOOKUP(A8,INDIRECT($B$5),7,FALSE)=0,"",VLOOKUP(A8,INDIRECT($B$5),7,FALSE)),"")</f>
        <v/>
      </c>
      <c r="H8" s="10">
        <f t="shared" ref="H8:H38" ca="1" si="0">IFERROR(IF(VLOOKUP(A8,INDIRECT($B$5),8,FALSE)=0,"",VLOOKUP(A8,INDIRECT($B$5),8,FALSE)),"")</f>
        <v>112.5</v>
      </c>
      <c r="I8" t="str">
        <f t="shared" ref="I8:I38" ca="1" si="1">IFERROR(IF(VLOOKUP(A8,INDIRECT($B$5),9,FALSE)=0,"",VLOOKUP(A8,INDIRECT($B$5),9,FALSE)),"")</f>
        <v/>
      </c>
      <c r="J8" s="10" t="str">
        <f ca="1">IFERROR(IF(VLOOKUP(A8,INDIRECT($B$5),10,FALSE)=0,"",VLOOKUP(A8,INDIRECT($B$5),10,FALSE)),"")</f>
        <v/>
      </c>
    </row>
    <row r="9" spans="1:10" x14ac:dyDescent="0.25">
      <c r="A9" s="7">
        <f>IFERROR(A8+1,"")</f>
        <v>42371</v>
      </c>
      <c r="B9" s="3" t="str">
        <f t="shared" ref="B9:B38" ca="1" si="2">IFERROR(IF(VLOOKUP(A9,INDIRECT($B$5),2,FALSE)=0,"",VLOOKUP(A9,INDIRECT($B$5),2,FALSE)),"")</f>
        <v/>
      </c>
      <c r="C9" s="3" t="str">
        <f t="shared" ref="C9:C38" ca="1" si="3">IFERROR(IF(VLOOKUP(A9,INDIRECT($B$5),3,FALSE)=0,"",VLOOKUP(A9,INDIRECT($B$5),3,FALSE)),"")</f>
        <v/>
      </c>
      <c r="D9" s="3" t="str">
        <f t="shared" ref="D9:D38" ca="1" si="4">IFERROR(IF(VLOOKUP(A9,INDIRECT($B$5),4,FALSE)=0,"",VLOOKUP(A9,INDIRECT($B$5),4,FALSE)),"")</f>
        <v/>
      </c>
      <c r="E9" s="3" t="str">
        <f t="shared" ref="E9:E38" ca="1" si="5">IFERROR(IF(VLOOKUP(A9,INDIRECT($B$5),5,FALSE)=0,"",VLOOKUP(A9,INDIRECT($B$5),5,FALSE)),"")</f>
        <v/>
      </c>
      <c r="F9" s="3" t="str">
        <f t="shared" ref="F9:F38" ca="1" si="6">IF(OR(B9="",C9="",D9="",E9=""),"",ABS((C9+E9)-(B9+D9)))</f>
        <v/>
      </c>
      <c r="G9" t="str">
        <f t="shared" ref="G9:G38" ca="1" si="7">IFERROR(IF(VLOOKUP(A9,INDIRECT($B$5),7,FALSE)=0,"",VLOOKUP(A9,INDIRECT($B$5),7,FALSE)),"")</f>
        <v/>
      </c>
      <c r="H9" s="10" t="str">
        <f t="shared" ca="1" si="0"/>
        <v/>
      </c>
      <c r="I9" t="str">
        <f t="shared" ca="1" si="1"/>
        <v/>
      </c>
      <c r="J9" s="10" t="str">
        <f t="shared" ref="J9:J38" ca="1" si="8">IFERROR(IF(VLOOKUP(A9,INDIRECT($B$5),10,FALSE)=0,"",VLOOKUP(A9,INDIRECT($B$5),10,FALSE)),"")</f>
        <v/>
      </c>
    </row>
    <row r="10" spans="1:10" x14ac:dyDescent="0.25">
      <c r="A10" s="7">
        <f t="shared" ref="A10:A35" si="9">IFERROR(A9+1,"")</f>
        <v>42372</v>
      </c>
      <c r="B10" s="3" t="str">
        <f t="shared" ca="1" si="2"/>
        <v/>
      </c>
      <c r="C10" s="3" t="str">
        <f t="shared" ca="1" si="3"/>
        <v/>
      </c>
      <c r="D10" s="3" t="str">
        <f t="shared" ca="1" si="4"/>
        <v/>
      </c>
      <c r="E10" s="3" t="str">
        <f t="shared" ca="1" si="5"/>
        <v/>
      </c>
      <c r="F10" s="3" t="str">
        <f t="shared" ca="1" si="6"/>
        <v/>
      </c>
      <c r="G10" t="str">
        <f t="shared" ca="1" si="7"/>
        <v/>
      </c>
      <c r="H10" s="10" t="str">
        <f t="shared" ca="1" si="0"/>
        <v/>
      </c>
      <c r="I10" t="str">
        <f t="shared" ca="1" si="1"/>
        <v/>
      </c>
      <c r="J10" s="10">
        <f t="shared" ca="1" si="8"/>
        <v>112.5</v>
      </c>
    </row>
    <row r="11" spans="1:10" x14ac:dyDescent="0.25">
      <c r="A11" s="7">
        <f t="shared" si="9"/>
        <v>42373</v>
      </c>
      <c r="B11" s="3" t="str">
        <f t="shared" ca="1" si="2"/>
        <v/>
      </c>
      <c r="C11" s="3" t="str">
        <f t="shared" ca="1" si="3"/>
        <v/>
      </c>
      <c r="D11" s="3" t="str">
        <f t="shared" ca="1" si="4"/>
        <v/>
      </c>
      <c r="E11" s="3" t="str">
        <f t="shared" ca="1" si="5"/>
        <v/>
      </c>
      <c r="F11" s="3" t="str">
        <f t="shared" ca="1" si="6"/>
        <v/>
      </c>
      <c r="G11" t="str">
        <f t="shared" ca="1" si="7"/>
        <v>ja</v>
      </c>
      <c r="H11" s="10" t="str">
        <f t="shared" ca="1" si="0"/>
        <v/>
      </c>
      <c r="I11" t="str">
        <f t="shared" ca="1" si="1"/>
        <v/>
      </c>
      <c r="J11" s="10" t="str">
        <f t="shared" ca="1" si="8"/>
        <v/>
      </c>
    </row>
    <row r="12" spans="1:10" x14ac:dyDescent="0.25">
      <c r="A12" s="7">
        <f t="shared" si="9"/>
        <v>42374</v>
      </c>
      <c r="B12" s="3" t="str">
        <f t="shared" ca="1" si="2"/>
        <v/>
      </c>
      <c r="C12" s="3" t="str">
        <f t="shared" ca="1" si="3"/>
        <v/>
      </c>
      <c r="D12" s="3" t="str">
        <f t="shared" ca="1" si="4"/>
        <v/>
      </c>
      <c r="E12" s="3" t="str">
        <f t="shared" ca="1" si="5"/>
        <v/>
      </c>
      <c r="F12" s="3" t="str">
        <f t="shared" ca="1" si="6"/>
        <v/>
      </c>
      <c r="G12" t="str">
        <f t="shared" ca="1" si="7"/>
        <v>ja</v>
      </c>
      <c r="H12" s="10" t="str">
        <f t="shared" ca="1" si="0"/>
        <v/>
      </c>
      <c r="I12" t="str">
        <f t="shared" ca="1" si="1"/>
        <v/>
      </c>
      <c r="J12" s="10" t="str">
        <f t="shared" ca="1" si="8"/>
        <v/>
      </c>
    </row>
    <row r="13" spans="1:10" x14ac:dyDescent="0.25">
      <c r="A13" s="7">
        <f t="shared" si="9"/>
        <v>42375</v>
      </c>
      <c r="B13" s="3">
        <f t="shared" ca="1" si="2"/>
        <v>0.15873015873015872</v>
      </c>
      <c r="C13" s="3">
        <f t="shared" ca="1" si="3"/>
        <v>0.16666666666666666</v>
      </c>
      <c r="D13" s="3">
        <f t="shared" ca="1" si="4"/>
        <v>0.15873015873015872</v>
      </c>
      <c r="E13" s="3">
        <f t="shared" ca="1" si="5"/>
        <v>0.15625</v>
      </c>
      <c r="F13" s="3">
        <f t="shared" ca="1" si="6"/>
        <v>5.456349206349187E-3</v>
      </c>
      <c r="G13" t="str">
        <f t="shared" ca="1" si="7"/>
        <v/>
      </c>
      <c r="H13" s="10">
        <f t="shared" ca="1" si="0"/>
        <v>116.24999999999999</v>
      </c>
      <c r="I13" t="str">
        <f t="shared" ca="1" si="1"/>
        <v/>
      </c>
      <c r="J13" s="10" t="str">
        <f t="shared" ca="1" si="8"/>
        <v/>
      </c>
    </row>
    <row r="14" spans="1:10" x14ac:dyDescent="0.25">
      <c r="A14" s="7">
        <f t="shared" si="9"/>
        <v>42376</v>
      </c>
      <c r="B14" s="3">
        <f t="shared" ca="1" si="2"/>
        <v>0.15873015873015872</v>
      </c>
      <c r="C14" s="3">
        <f t="shared" ca="1" si="3"/>
        <v>0.15277777777777776</v>
      </c>
      <c r="D14" s="3">
        <f t="shared" ca="1" si="4"/>
        <v>0.15873015873015872</v>
      </c>
      <c r="E14" s="3">
        <f t="shared" ca="1" si="5"/>
        <v>0.14583333333333334</v>
      </c>
      <c r="F14" s="3">
        <f t="shared" ca="1" si="6"/>
        <v>1.8849206349206338E-2</v>
      </c>
      <c r="G14" t="str">
        <f t="shared" ca="1" si="7"/>
        <v/>
      </c>
      <c r="H14" s="10">
        <f t="shared" ca="1" si="0"/>
        <v>107.49999999999999</v>
      </c>
      <c r="I14" t="str">
        <f t="shared" ca="1" si="1"/>
        <v/>
      </c>
      <c r="J14" s="10" t="str">
        <f t="shared" ca="1" si="8"/>
        <v/>
      </c>
    </row>
    <row r="15" spans="1:10" x14ac:dyDescent="0.25">
      <c r="A15" s="7">
        <f t="shared" si="9"/>
        <v>42377</v>
      </c>
      <c r="B15" s="3">
        <f t="shared" ca="1" si="2"/>
        <v>0.15873015873015872</v>
      </c>
      <c r="C15" s="3">
        <f t="shared" ca="1" si="3"/>
        <v>0.14583333333333334</v>
      </c>
      <c r="D15" s="3">
        <f t="shared" ca="1" si="4"/>
        <v>0.15873015873015872</v>
      </c>
      <c r="E15" s="3">
        <f t="shared" ca="1" si="5"/>
        <v>0.16666666666666666</v>
      </c>
      <c r="F15" s="3">
        <f t="shared" ca="1" si="6"/>
        <v>4.9603174603174427E-3</v>
      </c>
      <c r="G15" t="str">
        <f t="shared" ca="1" si="7"/>
        <v/>
      </c>
      <c r="H15" s="10">
        <f t="shared" ca="1" si="0"/>
        <v>112.5</v>
      </c>
      <c r="I15" t="str">
        <f t="shared" ca="1" si="1"/>
        <v/>
      </c>
      <c r="J15" s="10" t="str">
        <f t="shared" ca="1" si="8"/>
        <v/>
      </c>
    </row>
    <row r="16" spans="1:10" x14ac:dyDescent="0.25">
      <c r="A16" s="7">
        <f t="shared" si="9"/>
        <v>42378</v>
      </c>
      <c r="B16" s="3" t="str">
        <f t="shared" ca="1" si="2"/>
        <v/>
      </c>
      <c r="C16" s="3" t="str">
        <f t="shared" ca="1" si="3"/>
        <v/>
      </c>
      <c r="D16" s="3" t="str">
        <f t="shared" ca="1" si="4"/>
        <v/>
      </c>
      <c r="E16" s="3" t="str">
        <f t="shared" ca="1" si="5"/>
        <v/>
      </c>
      <c r="F16" s="3" t="str">
        <f t="shared" ca="1" si="6"/>
        <v/>
      </c>
      <c r="G16" t="str">
        <f t="shared" ca="1" si="7"/>
        <v/>
      </c>
      <c r="H16" s="10" t="str">
        <f t="shared" ca="1" si="0"/>
        <v/>
      </c>
      <c r="I16" t="str">
        <f t="shared" ca="1" si="1"/>
        <v/>
      </c>
      <c r="J16" s="10" t="str">
        <f t="shared" ca="1" si="8"/>
        <v/>
      </c>
    </row>
    <row r="17" spans="1:10" x14ac:dyDescent="0.25">
      <c r="A17" s="7">
        <f t="shared" si="9"/>
        <v>42379</v>
      </c>
      <c r="B17" s="3" t="str">
        <f t="shared" ca="1" si="2"/>
        <v/>
      </c>
      <c r="C17" s="3" t="str">
        <f t="shared" ca="1" si="3"/>
        <v/>
      </c>
      <c r="D17" s="3" t="str">
        <f t="shared" ca="1" si="4"/>
        <v/>
      </c>
      <c r="E17" s="3" t="str">
        <f t="shared" ca="1" si="5"/>
        <v/>
      </c>
      <c r="F17" s="3" t="str">
        <f t="shared" ca="1" si="6"/>
        <v/>
      </c>
      <c r="G17" t="str">
        <f t="shared" ca="1" si="7"/>
        <v/>
      </c>
      <c r="H17" s="10" t="str">
        <f t="shared" ca="1" si="0"/>
        <v/>
      </c>
      <c r="I17">
        <f t="shared" ca="1" si="1"/>
        <v>2</v>
      </c>
      <c r="J17" s="10">
        <f t="shared" ca="1" si="8"/>
        <v>336.25</v>
      </c>
    </row>
    <row r="18" spans="1:10" x14ac:dyDescent="0.25">
      <c r="A18" s="7">
        <f t="shared" si="9"/>
        <v>42380</v>
      </c>
      <c r="B18" s="3">
        <f t="shared" ca="1" si="2"/>
        <v>0.15873015873015872</v>
      </c>
      <c r="C18" s="3">
        <f t="shared" ca="1" si="3"/>
        <v>0.15972222222222224</v>
      </c>
      <c r="D18" s="3">
        <f t="shared" ca="1" si="4"/>
        <v>0.15873015873015872</v>
      </c>
      <c r="E18" s="3">
        <f t="shared" ca="1" si="5"/>
        <v>0.16666666666666666</v>
      </c>
      <c r="F18" s="3">
        <f t="shared" ca="1" si="6"/>
        <v>8.9285714285714524E-3</v>
      </c>
      <c r="G18" t="str">
        <f t="shared" ca="1" si="7"/>
        <v/>
      </c>
      <c r="H18" s="10">
        <f t="shared" ca="1" si="0"/>
        <v>117.50000000000001</v>
      </c>
      <c r="I18" t="str">
        <f t="shared" ca="1" si="1"/>
        <v/>
      </c>
      <c r="J18" s="10" t="str">
        <f t="shared" ca="1" si="8"/>
        <v/>
      </c>
    </row>
    <row r="19" spans="1:10" x14ac:dyDescent="0.25">
      <c r="A19" s="7">
        <f t="shared" si="9"/>
        <v>42381</v>
      </c>
      <c r="B19" s="3">
        <f t="shared" ca="1" si="2"/>
        <v>0.15873015873015872</v>
      </c>
      <c r="C19" s="3">
        <f t="shared" ca="1" si="3"/>
        <v>0.16666666666666666</v>
      </c>
      <c r="D19" s="3">
        <f t="shared" ca="1" si="4"/>
        <v>0.15873015873015872</v>
      </c>
      <c r="E19" s="3">
        <f t="shared" ca="1" si="5"/>
        <v>0.14930555555555555</v>
      </c>
      <c r="F19" s="3">
        <f t="shared" ca="1" si="6"/>
        <v>1.4880952380952328E-3</v>
      </c>
      <c r="G19" t="str">
        <f t="shared" ca="1" si="7"/>
        <v/>
      </c>
      <c r="H19" s="10">
        <f t="shared" ca="1" si="0"/>
        <v>113.75</v>
      </c>
      <c r="I19" t="str">
        <f t="shared" ca="1" si="1"/>
        <v/>
      </c>
      <c r="J19" s="10" t="str">
        <f t="shared" ca="1" si="8"/>
        <v/>
      </c>
    </row>
    <row r="20" spans="1:10" x14ac:dyDescent="0.25">
      <c r="A20" s="7">
        <f t="shared" si="9"/>
        <v>42382</v>
      </c>
      <c r="B20" s="3">
        <f t="shared" ca="1" si="2"/>
        <v>0.15873015873015872</v>
      </c>
      <c r="C20" s="3">
        <f t="shared" ca="1" si="3"/>
        <v>0.16666666666666666</v>
      </c>
      <c r="D20" s="3">
        <f t="shared" ca="1" si="4"/>
        <v>0.15873015873015872</v>
      </c>
      <c r="E20" s="3">
        <f t="shared" ca="1" si="5"/>
        <v>0.15625</v>
      </c>
      <c r="F20" s="3">
        <f t="shared" ca="1" si="6"/>
        <v>5.456349206349187E-3</v>
      </c>
      <c r="G20" t="str">
        <f t="shared" ca="1" si="7"/>
        <v/>
      </c>
      <c r="H20" s="10">
        <f t="shared" ca="1" si="0"/>
        <v>116.24999999999999</v>
      </c>
      <c r="I20" t="str">
        <f t="shared" ca="1" si="1"/>
        <v/>
      </c>
      <c r="J20" s="10" t="str">
        <f t="shared" ca="1" si="8"/>
        <v/>
      </c>
    </row>
    <row r="21" spans="1:10" x14ac:dyDescent="0.25">
      <c r="A21" s="7">
        <f t="shared" si="9"/>
        <v>42383</v>
      </c>
      <c r="B21" s="3">
        <f t="shared" ca="1" si="2"/>
        <v>0.15873015873015872</v>
      </c>
      <c r="C21" s="3">
        <f t="shared" ca="1" si="3"/>
        <v>0.15277777777777776</v>
      </c>
      <c r="D21" s="3">
        <f t="shared" ca="1" si="4"/>
        <v>0.15873015873015872</v>
      </c>
      <c r="E21" s="3">
        <f t="shared" ca="1" si="5"/>
        <v>0.14583333333333334</v>
      </c>
      <c r="F21" s="3">
        <f t="shared" ca="1" si="6"/>
        <v>1.8849206349206338E-2</v>
      </c>
      <c r="G21" t="str">
        <f t="shared" ca="1" si="7"/>
        <v/>
      </c>
      <c r="H21" s="10">
        <f t="shared" ca="1" si="0"/>
        <v>107.49999999999999</v>
      </c>
      <c r="I21" t="str">
        <f t="shared" ca="1" si="1"/>
        <v/>
      </c>
      <c r="J21" s="10" t="str">
        <f t="shared" ca="1" si="8"/>
        <v/>
      </c>
    </row>
    <row r="22" spans="1:10" x14ac:dyDescent="0.25">
      <c r="A22" s="7">
        <f t="shared" si="9"/>
        <v>42384</v>
      </c>
      <c r="B22" s="3">
        <f t="shared" ca="1" si="2"/>
        <v>0.15873015873015872</v>
      </c>
      <c r="C22" s="3">
        <f t="shared" ca="1" si="3"/>
        <v>0.14583333333333334</v>
      </c>
      <c r="D22" s="3">
        <f t="shared" ca="1" si="4"/>
        <v>0.15873015873015872</v>
      </c>
      <c r="E22" s="3">
        <f t="shared" ca="1" si="5"/>
        <v>0.16666666666666666</v>
      </c>
      <c r="F22" s="3">
        <f t="shared" ca="1" si="6"/>
        <v>4.9603174603174427E-3</v>
      </c>
      <c r="G22" t="str">
        <f t="shared" ca="1" si="7"/>
        <v/>
      </c>
      <c r="H22" s="10">
        <f t="shared" ca="1" si="0"/>
        <v>112.5</v>
      </c>
      <c r="I22" t="str">
        <f t="shared" ca="1" si="1"/>
        <v/>
      </c>
      <c r="J22" s="10" t="str">
        <f t="shared" ca="1" si="8"/>
        <v/>
      </c>
    </row>
    <row r="23" spans="1:10" x14ac:dyDescent="0.25">
      <c r="A23" s="7">
        <f t="shared" si="9"/>
        <v>42385</v>
      </c>
      <c r="B23" s="3" t="str">
        <f t="shared" ca="1" si="2"/>
        <v/>
      </c>
      <c r="C23" s="3" t="str">
        <f t="shared" ca="1" si="3"/>
        <v/>
      </c>
      <c r="D23" s="3" t="str">
        <f t="shared" ca="1" si="4"/>
        <v/>
      </c>
      <c r="E23" s="3" t="str">
        <f t="shared" ca="1" si="5"/>
        <v/>
      </c>
      <c r="F23" s="3" t="str">
        <f t="shared" ca="1" si="6"/>
        <v/>
      </c>
      <c r="G23" t="str">
        <f t="shared" ca="1" si="7"/>
        <v/>
      </c>
      <c r="H23" s="10" t="str">
        <f t="shared" ca="1" si="0"/>
        <v/>
      </c>
      <c r="I23" t="str">
        <f t="shared" ca="1" si="1"/>
        <v/>
      </c>
      <c r="J23" s="10" t="str">
        <f t="shared" ca="1" si="8"/>
        <v/>
      </c>
    </row>
    <row r="24" spans="1:10" x14ac:dyDescent="0.25">
      <c r="A24" s="7">
        <f t="shared" si="9"/>
        <v>42386</v>
      </c>
      <c r="B24" s="3" t="str">
        <f t="shared" ca="1" si="2"/>
        <v/>
      </c>
      <c r="C24" s="3" t="str">
        <f t="shared" ca="1" si="3"/>
        <v/>
      </c>
      <c r="D24" s="3" t="str">
        <f t="shared" ca="1" si="4"/>
        <v/>
      </c>
      <c r="E24" s="3" t="str">
        <f t="shared" ca="1" si="5"/>
        <v/>
      </c>
      <c r="F24" s="3" t="str">
        <f t="shared" ca="1" si="6"/>
        <v/>
      </c>
      <c r="G24" t="str">
        <f t="shared" ca="1" si="7"/>
        <v/>
      </c>
      <c r="H24" s="10" t="str">
        <f t="shared" ca="1" si="0"/>
        <v/>
      </c>
      <c r="I24" t="str">
        <f t="shared" ca="1" si="1"/>
        <v/>
      </c>
      <c r="J24" s="10">
        <f t="shared" ca="1" si="8"/>
        <v>567.5</v>
      </c>
    </row>
    <row r="25" spans="1:10" x14ac:dyDescent="0.25">
      <c r="A25" s="7">
        <f t="shared" si="9"/>
        <v>42387</v>
      </c>
      <c r="B25" s="3">
        <f t="shared" ca="1" si="2"/>
        <v>0.15873015873015872</v>
      </c>
      <c r="C25" s="3">
        <f t="shared" ca="1" si="3"/>
        <v>0.15972222222222224</v>
      </c>
      <c r="D25" s="3">
        <f t="shared" ca="1" si="4"/>
        <v>0.15873015873015872</v>
      </c>
      <c r="E25" s="3">
        <f t="shared" ca="1" si="5"/>
        <v>0.16666666666666666</v>
      </c>
      <c r="F25" s="3">
        <f t="shared" ca="1" si="6"/>
        <v>8.9285714285714524E-3</v>
      </c>
      <c r="G25" t="str">
        <f t="shared" ca="1" si="7"/>
        <v/>
      </c>
      <c r="H25" s="10">
        <f t="shared" ca="1" si="0"/>
        <v>117.50000000000001</v>
      </c>
      <c r="I25" t="str">
        <f t="shared" ca="1" si="1"/>
        <v/>
      </c>
      <c r="J25" s="10" t="str">
        <f t="shared" ca="1" si="8"/>
        <v/>
      </c>
    </row>
    <row r="26" spans="1:10" x14ac:dyDescent="0.25">
      <c r="A26" s="7">
        <f t="shared" si="9"/>
        <v>42388</v>
      </c>
      <c r="B26" s="3">
        <f t="shared" ca="1" si="2"/>
        <v>0.15873015873015872</v>
      </c>
      <c r="C26" s="3">
        <f t="shared" ca="1" si="3"/>
        <v>0.16666666666666666</v>
      </c>
      <c r="D26" s="3">
        <f t="shared" ca="1" si="4"/>
        <v>0.15873015873015872</v>
      </c>
      <c r="E26" s="3">
        <f t="shared" ca="1" si="5"/>
        <v>0.14930555555555555</v>
      </c>
      <c r="F26" s="3">
        <f t="shared" ca="1" si="6"/>
        <v>1.4880952380952328E-3</v>
      </c>
      <c r="G26" t="str">
        <f t="shared" ca="1" si="7"/>
        <v/>
      </c>
      <c r="H26" s="10">
        <f t="shared" ca="1" si="0"/>
        <v>113.75</v>
      </c>
      <c r="I26" t="str">
        <f t="shared" ca="1" si="1"/>
        <v/>
      </c>
      <c r="J26" s="10" t="str">
        <f t="shared" ca="1" si="8"/>
        <v/>
      </c>
    </row>
    <row r="27" spans="1:10" x14ac:dyDescent="0.25">
      <c r="A27" s="7">
        <f t="shared" si="9"/>
        <v>42389</v>
      </c>
      <c r="B27" s="3">
        <f t="shared" ca="1" si="2"/>
        <v>0.15873015873015872</v>
      </c>
      <c r="C27" s="3">
        <f t="shared" ca="1" si="3"/>
        <v>0.16666666666666666</v>
      </c>
      <c r="D27" s="3">
        <f t="shared" ca="1" si="4"/>
        <v>0.15873015873015872</v>
      </c>
      <c r="E27" s="3">
        <f t="shared" ca="1" si="5"/>
        <v>0.15625</v>
      </c>
      <c r="F27" s="3">
        <f t="shared" ca="1" si="6"/>
        <v>5.456349206349187E-3</v>
      </c>
      <c r="G27" t="str">
        <f t="shared" ca="1" si="7"/>
        <v/>
      </c>
      <c r="H27" s="10">
        <f t="shared" ca="1" si="0"/>
        <v>116.24999999999999</v>
      </c>
      <c r="I27" t="str">
        <f t="shared" ca="1" si="1"/>
        <v/>
      </c>
      <c r="J27" s="10" t="str">
        <f t="shared" ca="1" si="8"/>
        <v/>
      </c>
    </row>
    <row r="28" spans="1:10" x14ac:dyDescent="0.25">
      <c r="A28" s="7">
        <f t="shared" si="9"/>
        <v>42390</v>
      </c>
      <c r="B28" s="3">
        <f t="shared" ca="1" si="2"/>
        <v>0.15873015873015872</v>
      </c>
      <c r="C28" s="3">
        <f t="shared" ca="1" si="3"/>
        <v>0.15277777777777776</v>
      </c>
      <c r="D28" s="3">
        <f t="shared" ca="1" si="4"/>
        <v>0.15873015873015872</v>
      </c>
      <c r="E28" s="3">
        <f t="shared" ca="1" si="5"/>
        <v>0.14583333333333334</v>
      </c>
      <c r="F28" s="3">
        <f t="shared" ca="1" si="6"/>
        <v>1.8849206349206338E-2</v>
      </c>
      <c r="G28" t="str">
        <f t="shared" ca="1" si="7"/>
        <v/>
      </c>
      <c r="H28" s="10">
        <f t="shared" ca="1" si="0"/>
        <v>107.49999999999999</v>
      </c>
      <c r="I28" t="str">
        <f t="shared" ca="1" si="1"/>
        <v/>
      </c>
      <c r="J28" s="10" t="str">
        <f t="shared" ca="1" si="8"/>
        <v/>
      </c>
    </row>
    <row r="29" spans="1:10" x14ac:dyDescent="0.25">
      <c r="A29" s="7">
        <f t="shared" si="9"/>
        <v>42391</v>
      </c>
      <c r="B29" s="3">
        <f t="shared" ca="1" si="2"/>
        <v>0.15873015873015872</v>
      </c>
      <c r="C29" s="3">
        <f t="shared" ca="1" si="3"/>
        <v>0.14583333333333334</v>
      </c>
      <c r="D29" s="3">
        <f t="shared" ca="1" si="4"/>
        <v>0.15873015873015872</v>
      </c>
      <c r="E29" s="3">
        <f t="shared" ca="1" si="5"/>
        <v>0.16666666666666666</v>
      </c>
      <c r="F29" s="3">
        <f t="shared" ca="1" si="6"/>
        <v>4.9603174603174427E-3</v>
      </c>
      <c r="G29" t="str">
        <f t="shared" ca="1" si="7"/>
        <v/>
      </c>
      <c r="H29" s="10">
        <f t="shared" ca="1" si="0"/>
        <v>112.5</v>
      </c>
      <c r="I29" t="str">
        <f t="shared" ca="1" si="1"/>
        <v/>
      </c>
      <c r="J29" s="10" t="str">
        <f t="shared" ca="1" si="8"/>
        <v/>
      </c>
    </row>
    <row r="30" spans="1:10" x14ac:dyDescent="0.25">
      <c r="A30" s="7">
        <f t="shared" si="9"/>
        <v>42392</v>
      </c>
      <c r="B30" s="3" t="str">
        <f t="shared" ca="1" si="2"/>
        <v/>
      </c>
      <c r="C30" s="3" t="str">
        <f t="shared" ca="1" si="3"/>
        <v/>
      </c>
      <c r="D30" s="3" t="str">
        <f t="shared" ca="1" si="4"/>
        <v/>
      </c>
      <c r="E30" s="3" t="str">
        <f t="shared" ca="1" si="5"/>
        <v/>
      </c>
      <c r="F30" s="3" t="str">
        <f t="shared" ca="1" si="6"/>
        <v/>
      </c>
      <c r="G30" t="str">
        <f t="shared" ca="1" si="7"/>
        <v/>
      </c>
      <c r="H30" s="10" t="str">
        <f t="shared" ca="1" si="0"/>
        <v/>
      </c>
      <c r="I30" t="str">
        <f t="shared" ca="1" si="1"/>
        <v/>
      </c>
      <c r="J30" s="10" t="str">
        <f t="shared" ca="1" si="8"/>
        <v/>
      </c>
    </row>
    <row r="31" spans="1:10" x14ac:dyDescent="0.25">
      <c r="A31" s="7">
        <f t="shared" si="9"/>
        <v>42393</v>
      </c>
      <c r="B31" s="3" t="str">
        <f t="shared" ca="1" si="2"/>
        <v/>
      </c>
      <c r="C31" s="3" t="str">
        <f t="shared" ca="1" si="3"/>
        <v/>
      </c>
      <c r="D31" s="3" t="str">
        <f t="shared" ca="1" si="4"/>
        <v/>
      </c>
      <c r="E31" s="3" t="str">
        <f t="shared" ca="1" si="5"/>
        <v/>
      </c>
      <c r="F31" s="3" t="str">
        <f t="shared" ca="1" si="6"/>
        <v/>
      </c>
      <c r="G31" t="str">
        <f t="shared" ca="1" si="7"/>
        <v/>
      </c>
      <c r="H31" s="10" t="str">
        <f t="shared" ca="1" si="0"/>
        <v/>
      </c>
      <c r="I31" t="str">
        <f t="shared" ca="1" si="1"/>
        <v/>
      </c>
      <c r="J31" s="10">
        <f t="shared" ca="1" si="8"/>
        <v>567.5</v>
      </c>
    </row>
    <row r="32" spans="1:10" x14ac:dyDescent="0.25">
      <c r="A32" s="7">
        <f t="shared" si="9"/>
        <v>42394</v>
      </c>
      <c r="B32" s="3">
        <f t="shared" ca="1" si="2"/>
        <v>0.15873015873015872</v>
      </c>
      <c r="C32" s="3">
        <f t="shared" ca="1" si="3"/>
        <v>0.15972222222222224</v>
      </c>
      <c r="D32" s="3">
        <f t="shared" ca="1" si="4"/>
        <v>0.15873015873015872</v>
      </c>
      <c r="E32" s="3">
        <f t="shared" ca="1" si="5"/>
        <v>0.16666666666666666</v>
      </c>
      <c r="F32" s="3">
        <f t="shared" ca="1" si="6"/>
        <v>8.9285714285714524E-3</v>
      </c>
      <c r="G32" t="str">
        <f t="shared" ca="1" si="7"/>
        <v/>
      </c>
      <c r="H32" s="10">
        <f t="shared" ca="1" si="0"/>
        <v>117.50000000000001</v>
      </c>
      <c r="I32" t="str">
        <f t="shared" ca="1" si="1"/>
        <v/>
      </c>
      <c r="J32" s="10" t="str">
        <f t="shared" ca="1" si="8"/>
        <v/>
      </c>
    </row>
    <row r="33" spans="1:10" x14ac:dyDescent="0.25">
      <c r="A33" s="7">
        <f t="shared" si="9"/>
        <v>42395</v>
      </c>
      <c r="B33" s="3">
        <f t="shared" ca="1" si="2"/>
        <v>0.15873015873015872</v>
      </c>
      <c r="C33" s="3">
        <f t="shared" ca="1" si="3"/>
        <v>0.16666666666666666</v>
      </c>
      <c r="D33" s="3">
        <f t="shared" ca="1" si="4"/>
        <v>0.15873015873015872</v>
      </c>
      <c r="E33" s="3">
        <f t="shared" ca="1" si="5"/>
        <v>0.14930555555555555</v>
      </c>
      <c r="F33" s="3">
        <f t="shared" ca="1" si="6"/>
        <v>1.4880952380952328E-3</v>
      </c>
      <c r="G33" t="str">
        <f t="shared" ca="1" si="7"/>
        <v/>
      </c>
      <c r="H33" s="10">
        <f t="shared" ca="1" si="0"/>
        <v>113.75</v>
      </c>
      <c r="I33" t="str">
        <f t="shared" ca="1" si="1"/>
        <v/>
      </c>
      <c r="J33" s="10" t="str">
        <f t="shared" ca="1" si="8"/>
        <v/>
      </c>
    </row>
    <row r="34" spans="1:10" x14ac:dyDescent="0.25">
      <c r="A34" s="7">
        <f t="shared" si="9"/>
        <v>42396</v>
      </c>
      <c r="B34" s="3">
        <f t="shared" ca="1" si="2"/>
        <v>0.15873015873015872</v>
      </c>
      <c r="C34" s="3">
        <f t="shared" ca="1" si="3"/>
        <v>0.16666666666666666</v>
      </c>
      <c r="D34" s="3">
        <f t="shared" ca="1" si="4"/>
        <v>0.15873015873015872</v>
      </c>
      <c r="E34" s="3">
        <f t="shared" ca="1" si="5"/>
        <v>0.15625</v>
      </c>
      <c r="F34" s="3">
        <f t="shared" ca="1" si="6"/>
        <v>5.456349206349187E-3</v>
      </c>
      <c r="G34" t="str">
        <f t="shared" ca="1" si="7"/>
        <v/>
      </c>
      <c r="H34" s="10">
        <f t="shared" ca="1" si="0"/>
        <v>116.24999999999999</v>
      </c>
      <c r="I34" t="str">
        <f t="shared" ca="1" si="1"/>
        <v/>
      </c>
      <c r="J34" s="10" t="str">
        <f t="shared" ca="1" si="8"/>
        <v/>
      </c>
    </row>
    <row r="35" spans="1:10" x14ac:dyDescent="0.25">
      <c r="A35" s="7">
        <f t="shared" si="9"/>
        <v>42397</v>
      </c>
      <c r="B35" s="3">
        <f t="shared" ca="1" si="2"/>
        <v>0.15873015873015872</v>
      </c>
      <c r="C35" s="3">
        <f t="shared" ca="1" si="3"/>
        <v>0.15277777777777776</v>
      </c>
      <c r="D35" s="3">
        <f t="shared" ca="1" si="4"/>
        <v>0.15873015873015872</v>
      </c>
      <c r="E35" s="3">
        <f t="shared" ca="1" si="5"/>
        <v>0.14583333333333334</v>
      </c>
      <c r="F35" s="3">
        <f t="shared" ca="1" si="6"/>
        <v>1.8849206349206338E-2</v>
      </c>
      <c r="G35" t="str">
        <f t="shared" ca="1" si="7"/>
        <v/>
      </c>
      <c r="H35" s="10">
        <f t="shared" ca="1" si="0"/>
        <v>107.49999999999999</v>
      </c>
      <c r="I35" t="str">
        <f t="shared" ca="1" si="1"/>
        <v/>
      </c>
      <c r="J35" s="10" t="str">
        <f t="shared" ca="1" si="8"/>
        <v/>
      </c>
    </row>
    <row r="36" spans="1:10" x14ac:dyDescent="0.25">
      <c r="A36" s="7">
        <f>IFERROR(IF(MONTH($A$35)=MONTH($A$35+1),$A$35+1,""),"")</f>
        <v>42398</v>
      </c>
      <c r="B36" s="3">
        <f t="shared" ca="1" si="2"/>
        <v>0.15873015873015872</v>
      </c>
      <c r="C36" s="3">
        <f t="shared" ca="1" si="3"/>
        <v>0.14583333333333334</v>
      </c>
      <c r="D36" s="3">
        <f t="shared" ca="1" si="4"/>
        <v>0.15873015873015872</v>
      </c>
      <c r="E36" s="3">
        <f t="shared" ca="1" si="5"/>
        <v>0.16666666666666666</v>
      </c>
      <c r="F36" s="3">
        <f t="shared" ca="1" si="6"/>
        <v>4.9603174603174427E-3</v>
      </c>
      <c r="G36" t="str">
        <f t="shared" ca="1" si="7"/>
        <v/>
      </c>
      <c r="H36" s="10">
        <f t="shared" ca="1" si="0"/>
        <v>112.5</v>
      </c>
      <c r="I36" t="str">
        <f t="shared" ca="1" si="1"/>
        <v/>
      </c>
      <c r="J36" s="10" t="str">
        <f t="shared" ca="1" si="8"/>
        <v/>
      </c>
    </row>
    <row r="37" spans="1:10" x14ac:dyDescent="0.25">
      <c r="A37" s="7">
        <f>IFERROR(IF(MONTH($A$35)=MONTH($A$35+2),$A$35+2,""),"")</f>
        <v>42399</v>
      </c>
      <c r="B37" s="3" t="str">
        <f t="shared" ca="1" si="2"/>
        <v/>
      </c>
      <c r="C37" s="3" t="str">
        <f t="shared" ca="1" si="3"/>
        <v/>
      </c>
      <c r="D37" s="3" t="str">
        <f t="shared" ca="1" si="4"/>
        <v/>
      </c>
      <c r="E37" s="3" t="str">
        <f t="shared" ca="1" si="5"/>
        <v/>
      </c>
      <c r="F37" s="3" t="str">
        <f t="shared" ca="1" si="6"/>
        <v/>
      </c>
      <c r="G37" t="str">
        <f t="shared" ca="1" si="7"/>
        <v/>
      </c>
      <c r="H37" s="10" t="str">
        <f t="shared" ca="1" si="0"/>
        <v/>
      </c>
      <c r="I37" t="str">
        <f t="shared" ca="1" si="1"/>
        <v/>
      </c>
      <c r="J37" s="10" t="str">
        <f t="shared" ca="1" si="8"/>
        <v/>
      </c>
    </row>
    <row r="38" spans="1:10" x14ac:dyDescent="0.25">
      <c r="A38" s="7">
        <f>IFERROR(IF(MONTH($A$35)=MONTH($A$35+3),$A$35+3,""),"")</f>
        <v>42400</v>
      </c>
      <c r="B38" s="3" t="str">
        <f t="shared" ca="1" si="2"/>
        <v/>
      </c>
      <c r="C38" s="3" t="str">
        <f t="shared" ca="1" si="3"/>
        <v/>
      </c>
      <c r="D38" s="3" t="str">
        <f t="shared" ca="1" si="4"/>
        <v/>
      </c>
      <c r="E38" s="3" t="str">
        <f t="shared" ca="1" si="5"/>
        <v/>
      </c>
      <c r="F38" s="3" t="str">
        <f t="shared" ca="1" si="6"/>
        <v/>
      </c>
      <c r="G38" t="str">
        <f t="shared" ca="1" si="7"/>
        <v/>
      </c>
      <c r="H38" s="10" t="str">
        <f t="shared" ca="1" si="0"/>
        <v/>
      </c>
      <c r="I38" t="str">
        <f t="shared" ca="1" si="1"/>
        <v/>
      </c>
      <c r="J38" s="10">
        <f t="shared" ca="1" si="8"/>
        <v>567.5</v>
      </c>
    </row>
    <row r="39" spans="1:10" x14ac:dyDescent="0.25">
      <c r="A39" s="5" t="s">
        <v>5</v>
      </c>
      <c r="B39" s="4">
        <f ca="1">SUM(B8:B38)</f>
        <v>3.0158730158730145</v>
      </c>
      <c r="C39" s="4">
        <f t="shared" ref="C39:E39" ca="1" si="10">SUM(C8:C38)</f>
        <v>3.0069444444444446</v>
      </c>
      <c r="D39" s="4">
        <f t="shared" ca="1" si="10"/>
        <v>3.0158730158730145</v>
      </c>
      <c r="E39" s="4">
        <f t="shared" ca="1" si="10"/>
        <v>2.9687499999999996</v>
      </c>
      <c r="F39" s="3">
        <f ca="1">ABS((C39+E39)-(B39+D39))</f>
        <v>5.6051587301584327E-2</v>
      </c>
      <c r="G39">
        <f ca="1">COUNTIF(G8:G38,"ja")</f>
        <v>2</v>
      </c>
      <c r="H39" s="10">
        <f ca="1">SUM(H8:H38)</f>
        <v>2151.25</v>
      </c>
      <c r="J39" s="10"/>
    </row>
  </sheetData>
  <mergeCells count="3">
    <mergeCell ref="A1:G1"/>
    <mergeCell ref="A3:B3"/>
    <mergeCell ref="C3:G3"/>
  </mergeCells>
  <conditionalFormatting sqref="F8:F39">
    <cfRule type="expression" dxfId="162" priority="8">
      <formula>$C8+$E8&gt;$B8+$D8</formula>
    </cfRule>
    <cfRule type="expression" dxfId="161" priority="9">
      <formula>$C8+$E8&lt;$B8+$D8</formula>
    </cfRule>
  </conditionalFormatting>
  <conditionalFormatting sqref="A8:G38">
    <cfRule type="expression" dxfId="160" priority="3">
      <formula>OR(WEEKDAY($A8,2)=6,WEEKDAY($A8,2)=7)</formula>
    </cfRule>
    <cfRule type="expression" dxfId="159" priority="7">
      <formula>$G8="ja"</formula>
    </cfRule>
  </conditionalFormatting>
  <conditionalFormatting sqref="F39">
    <cfRule type="expression" dxfId="158" priority="6">
      <formula>$G39="ja"</formula>
    </cfRule>
  </conditionalFormatting>
  <conditionalFormatting sqref="F39">
    <cfRule type="expression" dxfId="157" priority="5">
      <formula>$G39="ja"</formula>
    </cfRule>
  </conditionalFormatting>
  <conditionalFormatting sqref="D8:D38">
    <cfRule type="expression" dxfId="156" priority="4">
      <formula>$D8=0</formula>
    </cfRule>
  </conditionalFormatting>
  <conditionalFormatting sqref="H8:J38">
    <cfRule type="expression" dxfId="155" priority="1">
      <formula>OR(WEEKDAY($A8,2)=6,WEEKDAY($A8,2)=7)</formula>
    </cfRule>
    <cfRule type="expression" dxfId="154" priority="2">
      <formula>$G8="ja"</formula>
    </cfRule>
  </conditionalFormatting>
  <dataValidations disablePrompts="1" count="1">
    <dataValidation type="list" allowBlank="1" showInputMessage="1" showErrorMessage="1" errorTitle="Monat nicht vorhanden" error="Bitte auswählen" promptTitle="Monat" prompt="Bitte auswählen" sqref="B5" xr:uid="{00000000-0002-0000-0000-000000000000}">
      <formula1>"Januar,Februar,März,April,Mai,Juni,Juli,August,September,Oktober,November,Dezember"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9"/>
  <sheetViews>
    <sheetView workbookViewId="0">
      <selection sqref="A1:G1"/>
    </sheetView>
  </sheetViews>
  <sheetFormatPr baseColWidth="10" defaultRowHeight="15" x14ac:dyDescent="0.25"/>
  <cols>
    <col min="1" max="1" width="18" customWidth="1"/>
    <col min="6" max="6" width="12.85546875" customWidth="1"/>
  </cols>
  <sheetData>
    <row r="1" spans="1:10" ht="15.75" x14ac:dyDescent="0.25">
      <c r="A1" s="13" t="s">
        <v>0</v>
      </c>
      <c r="B1" s="13"/>
      <c r="C1" s="13"/>
      <c r="D1" s="13"/>
      <c r="E1" s="13"/>
      <c r="F1" s="13"/>
      <c r="G1" s="13"/>
    </row>
    <row r="3" spans="1:10" x14ac:dyDescent="0.25">
      <c r="A3" s="15" t="str">
        <f>Übersicht!A3</f>
        <v>Name des Mitarbeiters</v>
      </c>
      <c r="B3" s="15"/>
      <c r="C3" s="15" t="str">
        <f>Übersicht!C3</f>
        <v>Max Muster</v>
      </c>
      <c r="D3" s="15"/>
      <c r="E3" s="15"/>
      <c r="F3" s="15"/>
      <c r="G3" s="15"/>
    </row>
    <row r="4" spans="1:10" x14ac:dyDescent="0.25">
      <c r="F4" t="s">
        <v>27</v>
      </c>
      <c r="G4" s="9">
        <v>15</v>
      </c>
    </row>
    <row r="5" spans="1:10" x14ac:dyDescent="0.25">
      <c r="A5" t="s">
        <v>1</v>
      </c>
      <c r="B5" s="6" t="s">
        <v>19</v>
      </c>
      <c r="C5" t="s">
        <v>2</v>
      </c>
      <c r="D5" s="6">
        <f>Übersicht!E5</f>
        <v>2016</v>
      </c>
      <c r="F5" t="s">
        <v>25</v>
      </c>
      <c r="G5" s="8">
        <v>160</v>
      </c>
    </row>
    <row r="7" spans="1:10" x14ac:dyDescent="0.25">
      <c r="A7" s="1" t="s">
        <v>3</v>
      </c>
      <c r="B7" t="s">
        <v>7</v>
      </c>
      <c r="C7" t="s">
        <v>8</v>
      </c>
      <c r="D7" t="s">
        <v>9</v>
      </c>
      <c r="E7" t="s">
        <v>10</v>
      </c>
      <c r="F7" t="s">
        <v>4</v>
      </c>
      <c r="G7" t="s">
        <v>6</v>
      </c>
      <c r="H7" t="s">
        <v>28</v>
      </c>
      <c r="I7" s="12" t="s">
        <v>29</v>
      </c>
      <c r="J7" s="12" t="s">
        <v>30</v>
      </c>
    </row>
    <row r="8" spans="1:10" x14ac:dyDescent="0.25">
      <c r="A8" s="7">
        <f>IFERROR(DATEVALUE(CONCATENATE(1,B5,D5)),"")</f>
        <v>42614</v>
      </c>
      <c r="B8" s="3">
        <f>IFERROR(IF(OR(WEEKDAY(A8,2)=6,WEEKDAY(A8,2)=7),"",$G$5/NETWORKDAYS($A$8,EOMONTH($A$8,0))/24/2),"")</f>
        <v>0.15151515151515152</v>
      </c>
      <c r="C8" s="3"/>
      <c r="D8" s="3">
        <f>B8</f>
        <v>0.15151515151515152</v>
      </c>
      <c r="E8" s="3"/>
      <c r="F8" s="3" t="str">
        <f>IF(OR(B8="",C8="",D8="",E8=""),"",ABS((C8+E8)-(B8+D8)))</f>
        <v/>
      </c>
      <c r="H8" s="10" t="str">
        <f>IF(OR(B8="",C8="",D8="",E8=""),"",(C8+E8)*24*$G$4)</f>
        <v/>
      </c>
      <c r="I8" t="str">
        <f>IF(WEEKDAY(A8,2)=7,COUNTIF(G8:G8,"ja"),"")</f>
        <v/>
      </c>
      <c r="J8" s="10" t="str">
        <f>IF(WEEKDAY(A8,2)=7,SUM(H8:H8),"")</f>
        <v/>
      </c>
    </row>
    <row r="9" spans="1:10" x14ac:dyDescent="0.25">
      <c r="A9" s="7">
        <f>IFERROR(A8+1,"")</f>
        <v>42615</v>
      </c>
      <c r="B9" s="3">
        <f t="shared" ref="B9:B38" si="0">IFERROR(IF(OR(WEEKDAY(A9,2)=6,WEEKDAY(A9,2)=7),"",$G$5/NETWORKDAYS($A$8,EOMONTH($A$8,0))/24/2),"")</f>
        <v>0.15151515151515152</v>
      </c>
      <c r="C9" s="3"/>
      <c r="D9" s="3">
        <f t="shared" ref="D9:D38" si="1">B9</f>
        <v>0.15151515151515152</v>
      </c>
      <c r="E9" s="3"/>
      <c r="F9" s="3" t="str">
        <f t="shared" ref="F9:F38" si="2">IF(OR(B9="",C9="",D9="",E9=""),"",ABS((C9+E9)-(B9+D9)))</f>
        <v/>
      </c>
      <c r="H9" s="10" t="str">
        <f t="shared" ref="H9:H38" si="3">IF(OR(B9="",C9="",D9="",E9=""),"",(C9+E9)*24*$G$4)</f>
        <v/>
      </c>
      <c r="I9" t="str">
        <f>IF(WEEKDAY(A9,2)=7,COUNTIF(G8:G9,"ja"),"")</f>
        <v/>
      </c>
      <c r="J9" s="10" t="str">
        <f>IF(WEEKDAY(A9,2)=7,SUM(H8:H9),"")</f>
        <v/>
      </c>
    </row>
    <row r="10" spans="1:10" x14ac:dyDescent="0.25">
      <c r="A10" s="7">
        <f t="shared" ref="A10:A35" si="4">IFERROR(A9+1,"")</f>
        <v>42616</v>
      </c>
      <c r="B10" s="3" t="str">
        <f t="shared" si="0"/>
        <v/>
      </c>
      <c r="C10" s="3"/>
      <c r="D10" s="3" t="str">
        <f t="shared" si="1"/>
        <v/>
      </c>
      <c r="E10" s="3"/>
      <c r="F10" s="3" t="str">
        <f t="shared" si="2"/>
        <v/>
      </c>
      <c r="H10" s="10" t="str">
        <f t="shared" si="3"/>
        <v/>
      </c>
      <c r="I10" t="str">
        <f>IF(WEEKDAY(A10,2)=7,COUNTIF(G8:G10,"ja"),"")</f>
        <v/>
      </c>
      <c r="J10" s="10" t="str">
        <f>IF(WEEKDAY(A10,2)=7,SUM(H8:H10),"")</f>
        <v/>
      </c>
    </row>
    <row r="11" spans="1:10" x14ac:dyDescent="0.25">
      <c r="A11" s="7">
        <f t="shared" si="4"/>
        <v>42617</v>
      </c>
      <c r="B11" s="3" t="str">
        <f t="shared" si="0"/>
        <v/>
      </c>
      <c r="C11" s="3"/>
      <c r="D11" s="3" t="str">
        <f t="shared" si="1"/>
        <v/>
      </c>
      <c r="E11" s="3"/>
      <c r="F11" s="3" t="str">
        <f t="shared" si="2"/>
        <v/>
      </c>
      <c r="H11" s="10" t="str">
        <f t="shared" si="3"/>
        <v/>
      </c>
      <c r="I11">
        <f>IF(WEEKDAY(A11,2)=7,COUNTIF(G8:G11,"ja"),"")</f>
        <v>0</v>
      </c>
      <c r="J11" s="10">
        <f>IF(WEEKDAY(A11,2)=7,SUM(H8:H11),"")</f>
        <v>0</v>
      </c>
    </row>
    <row r="12" spans="1:10" x14ac:dyDescent="0.25">
      <c r="A12" s="7">
        <f t="shared" si="4"/>
        <v>42618</v>
      </c>
      <c r="B12" s="3">
        <f t="shared" si="0"/>
        <v>0.15151515151515152</v>
      </c>
      <c r="C12" s="3"/>
      <c r="D12" s="3">
        <f t="shared" si="1"/>
        <v>0.15151515151515152</v>
      </c>
      <c r="E12" s="3"/>
      <c r="F12" s="3" t="str">
        <f t="shared" si="2"/>
        <v/>
      </c>
      <c r="H12" s="10" t="str">
        <f t="shared" si="3"/>
        <v/>
      </c>
      <c r="I12" t="str">
        <f>IF(WEEKDAY(A12,2)=7,COUNTIF(G8:G12,"ja"),"")</f>
        <v/>
      </c>
      <c r="J12" s="10" t="str">
        <f>IF(WEEKDAY(A12,2)=7,SUM(H8:H12),"")</f>
        <v/>
      </c>
    </row>
    <row r="13" spans="1:10" x14ac:dyDescent="0.25">
      <c r="A13" s="7">
        <f t="shared" si="4"/>
        <v>42619</v>
      </c>
      <c r="B13" s="3">
        <f t="shared" si="0"/>
        <v>0.15151515151515152</v>
      </c>
      <c r="C13" s="3"/>
      <c r="D13" s="3">
        <f t="shared" si="1"/>
        <v>0.15151515151515152</v>
      </c>
      <c r="E13" s="3"/>
      <c r="F13" s="3" t="str">
        <f t="shared" si="2"/>
        <v/>
      </c>
      <c r="H13" s="10" t="str">
        <f t="shared" si="3"/>
        <v/>
      </c>
      <c r="I13" t="str">
        <f>IF(WEEKDAY(A13,2)=7,COUNTIF(G8:G13,"ja"),"")</f>
        <v/>
      </c>
      <c r="J13" s="10" t="str">
        <f>IF(WEEKDAY(A13,2)=7,SUM(H8:H13),"")</f>
        <v/>
      </c>
    </row>
    <row r="14" spans="1:10" x14ac:dyDescent="0.25">
      <c r="A14" s="7">
        <f t="shared" si="4"/>
        <v>42620</v>
      </c>
      <c r="B14" s="3">
        <f t="shared" si="0"/>
        <v>0.15151515151515152</v>
      </c>
      <c r="C14" s="3"/>
      <c r="D14" s="3">
        <f t="shared" si="1"/>
        <v>0.15151515151515152</v>
      </c>
      <c r="E14" s="3"/>
      <c r="F14" s="3" t="str">
        <f t="shared" si="2"/>
        <v/>
      </c>
      <c r="H14" s="10" t="str">
        <f t="shared" si="3"/>
        <v/>
      </c>
      <c r="I14" t="str">
        <f>IFERROR(IF(WEEKDAY(A14,2)=7,COUNTIF(G8:G14,"ja"),""),"")</f>
        <v/>
      </c>
      <c r="J14" s="10" t="str">
        <f>IFERROR(IF(WEEKDAY(A14,2)=7,SUM(H8:H14),""),"")</f>
        <v/>
      </c>
    </row>
    <row r="15" spans="1:10" x14ac:dyDescent="0.25">
      <c r="A15" s="7">
        <f t="shared" si="4"/>
        <v>42621</v>
      </c>
      <c r="B15" s="3">
        <f t="shared" si="0"/>
        <v>0.15151515151515152</v>
      </c>
      <c r="C15" s="3"/>
      <c r="D15" s="3">
        <f t="shared" si="1"/>
        <v>0.15151515151515152</v>
      </c>
      <c r="E15" s="3"/>
      <c r="F15" s="3" t="str">
        <f t="shared" si="2"/>
        <v/>
      </c>
      <c r="H15" s="10" t="str">
        <f t="shared" si="3"/>
        <v/>
      </c>
      <c r="I15" t="str">
        <f t="shared" ref="I15:I38" si="5">IFERROR(IF(WEEKDAY(A15,2)=7,COUNTIF(G9:G15,"ja"),""),"")</f>
        <v/>
      </c>
      <c r="J15" s="10" t="str">
        <f t="shared" ref="J15:J38" si="6">IFERROR(IF(WEEKDAY(A15,2)=7,SUM(H9:H15),""),"")</f>
        <v/>
      </c>
    </row>
    <row r="16" spans="1:10" x14ac:dyDescent="0.25">
      <c r="A16" s="7">
        <f t="shared" si="4"/>
        <v>42622</v>
      </c>
      <c r="B16" s="3">
        <f t="shared" si="0"/>
        <v>0.15151515151515152</v>
      </c>
      <c r="C16" s="3"/>
      <c r="D16" s="3">
        <f t="shared" si="1"/>
        <v>0.15151515151515152</v>
      </c>
      <c r="E16" s="3"/>
      <c r="F16" s="3" t="str">
        <f t="shared" si="2"/>
        <v/>
      </c>
      <c r="H16" s="10" t="str">
        <f t="shared" si="3"/>
        <v/>
      </c>
      <c r="I16" t="str">
        <f t="shared" si="5"/>
        <v/>
      </c>
      <c r="J16" s="10" t="str">
        <f t="shared" si="6"/>
        <v/>
      </c>
    </row>
    <row r="17" spans="1:10" x14ac:dyDescent="0.25">
      <c r="A17" s="7">
        <f t="shared" si="4"/>
        <v>42623</v>
      </c>
      <c r="B17" s="3" t="str">
        <f t="shared" si="0"/>
        <v/>
      </c>
      <c r="C17" s="3"/>
      <c r="D17" s="3" t="str">
        <f t="shared" si="1"/>
        <v/>
      </c>
      <c r="E17" s="3"/>
      <c r="F17" s="3" t="str">
        <f t="shared" si="2"/>
        <v/>
      </c>
      <c r="H17" s="10" t="str">
        <f t="shared" si="3"/>
        <v/>
      </c>
      <c r="I17" t="str">
        <f>IFERROR(IF(WEEKDAY(A17,2)=7,COUNTIF(G11:G17,"ja"),""),"")</f>
        <v/>
      </c>
      <c r="J17" s="10" t="str">
        <f t="shared" si="6"/>
        <v/>
      </c>
    </row>
    <row r="18" spans="1:10" x14ac:dyDescent="0.25">
      <c r="A18" s="7">
        <f t="shared" si="4"/>
        <v>42624</v>
      </c>
      <c r="B18" s="3" t="str">
        <f t="shared" si="0"/>
        <v/>
      </c>
      <c r="C18" s="3"/>
      <c r="D18" s="3" t="str">
        <f t="shared" si="1"/>
        <v/>
      </c>
      <c r="E18" s="3"/>
      <c r="F18" s="3" t="str">
        <f t="shared" si="2"/>
        <v/>
      </c>
      <c r="H18" s="10" t="str">
        <f t="shared" si="3"/>
        <v/>
      </c>
      <c r="I18">
        <f t="shared" si="5"/>
        <v>0</v>
      </c>
      <c r="J18" s="10">
        <f t="shared" si="6"/>
        <v>0</v>
      </c>
    </row>
    <row r="19" spans="1:10" x14ac:dyDescent="0.25">
      <c r="A19" s="7">
        <f t="shared" si="4"/>
        <v>42625</v>
      </c>
      <c r="B19" s="3">
        <f t="shared" si="0"/>
        <v>0.15151515151515152</v>
      </c>
      <c r="C19" s="3"/>
      <c r="D19" s="3">
        <f t="shared" si="1"/>
        <v>0.15151515151515152</v>
      </c>
      <c r="E19" s="3"/>
      <c r="F19" s="3" t="str">
        <f t="shared" si="2"/>
        <v/>
      </c>
      <c r="H19" s="10" t="str">
        <f t="shared" si="3"/>
        <v/>
      </c>
      <c r="I19" t="str">
        <f t="shared" si="5"/>
        <v/>
      </c>
      <c r="J19" s="10" t="str">
        <f t="shared" si="6"/>
        <v/>
      </c>
    </row>
    <row r="20" spans="1:10" x14ac:dyDescent="0.25">
      <c r="A20" s="7">
        <f t="shared" si="4"/>
        <v>42626</v>
      </c>
      <c r="B20" s="3">
        <f t="shared" si="0"/>
        <v>0.15151515151515152</v>
      </c>
      <c r="C20" s="3"/>
      <c r="D20" s="3">
        <f t="shared" si="1"/>
        <v>0.15151515151515152</v>
      </c>
      <c r="E20" s="3"/>
      <c r="F20" s="3" t="str">
        <f t="shared" si="2"/>
        <v/>
      </c>
      <c r="H20" s="10" t="str">
        <f t="shared" si="3"/>
        <v/>
      </c>
      <c r="I20" t="str">
        <f t="shared" si="5"/>
        <v/>
      </c>
      <c r="J20" s="10" t="str">
        <f t="shared" si="6"/>
        <v/>
      </c>
    </row>
    <row r="21" spans="1:10" x14ac:dyDescent="0.25">
      <c r="A21" s="7">
        <f t="shared" si="4"/>
        <v>42627</v>
      </c>
      <c r="B21" s="3">
        <f t="shared" si="0"/>
        <v>0.15151515151515152</v>
      </c>
      <c r="C21" s="3"/>
      <c r="D21" s="3">
        <f t="shared" si="1"/>
        <v>0.15151515151515152</v>
      </c>
      <c r="E21" s="3"/>
      <c r="F21" s="3" t="str">
        <f t="shared" si="2"/>
        <v/>
      </c>
      <c r="H21" s="10" t="str">
        <f t="shared" si="3"/>
        <v/>
      </c>
      <c r="I21" t="str">
        <f t="shared" si="5"/>
        <v/>
      </c>
      <c r="J21" s="10" t="str">
        <f t="shared" si="6"/>
        <v/>
      </c>
    </row>
    <row r="22" spans="1:10" x14ac:dyDescent="0.25">
      <c r="A22" s="7">
        <f t="shared" si="4"/>
        <v>42628</v>
      </c>
      <c r="B22" s="3">
        <f t="shared" si="0"/>
        <v>0.15151515151515152</v>
      </c>
      <c r="C22" s="3"/>
      <c r="D22" s="3">
        <f t="shared" si="1"/>
        <v>0.15151515151515152</v>
      </c>
      <c r="E22" s="3"/>
      <c r="F22" s="3" t="str">
        <f t="shared" si="2"/>
        <v/>
      </c>
      <c r="H22" s="10" t="str">
        <f t="shared" si="3"/>
        <v/>
      </c>
      <c r="I22" t="str">
        <f t="shared" si="5"/>
        <v/>
      </c>
      <c r="J22" s="10" t="str">
        <f t="shared" si="6"/>
        <v/>
      </c>
    </row>
    <row r="23" spans="1:10" x14ac:dyDescent="0.25">
      <c r="A23" s="7">
        <f t="shared" si="4"/>
        <v>42629</v>
      </c>
      <c r="B23" s="3">
        <f t="shared" si="0"/>
        <v>0.15151515151515152</v>
      </c>
      <c r="C23" s="3"/>
      <c r="D23" s="3">
        <f t="shared" si="1"/>
        <v>0.15151515151515152</v>
      </c>
      <c r="E23" s="3"/>
      <c r="F23" s="3" t="str">
        <f t="shared" si="2"/>
        <v/>
      </c>
      <c r="H23" s="10" t="str">
        <f t="shared" si="3"/>
        <v/>
      </c>
      <c r="I23" t="str">
        <f t="shared" si="5"/>
        <v/>
      </c>
      <c r="J23" s="10" t="str">
        <f t="shared" si="6"/>
        <v/>
      </c>
    </row>
    <row r="24" spans="1:10" x14ac:dyDescent="0.25">
      <c r="A24" s="7">
        <f t="shared" si="4"/>
        <v>42630</v>
      </c>
      <c r="B24" s="3" t="str">
        <f t="shared" si="0"/>
        <v/>
      </c>
      <c r="C24" s="3"/>
      <c r="D24" s="3" t="str">
        <f t="shared" si="1"/>
        <v/>
      </c>
      <c r="E24" s="3"/>
      <c r="F24" s="3" t="str">
        <f t="shared" si="2"/>
        <v/>
      </c>
      <c r="H24" s="10" t="str">
        <f t="shared" si="3"/>
        <v/>
      </c>
      <c r="I24" t="str">
        <f t="shared" si="5"/>
        <v/>
      </c>
      <c r="J24" s="10" t="str">
        <f t="shared" si="6"/>
        <v/>
      </c>
    </row>
    <row r="25" spans="1:10" x14ac:dyDescent="0.25">
      <c r="A25" s="7">
        <f t="shared" si="4"/>
        <v>42631</v>
      </c>
      <c r="B25" s="3" t="str">
        <f t="shared" si="0"/>
        <v/>
      </c>
      <c r="C25" s="3"/>
      <c r="D25" s="3" t="str">
        <f t="shared" si="1"/>
        <v/>
      </c>
      <c r="E25" s="3"/>
      <c r="F25" s="3" t="str">
        <f t="shared" si="2"/>
        <v/>
      </c>
      <c r="H25" s="10" t="str">
        <f t="shared" si="3"/>
        <v/>
      </c>
      <c r="I25">
        <f t="shared" si="5"/>
        <v>0</v>
      </c>
      <c r="J25" s="10">
        <f t="shared" si="6"/>
        <v>0</v>
      </c>
    </row>
    <row r="26" spans="1:10" x14ac:dyDescent="0.25">
      <c r="A26" s="7">
        <f t="shared" si="4"/>
        <v>42632</v>
      </c>
      <c r="B26" s="3">
        <f t="shared" si="0"/>
        <v>0.15151515151515152</v>
      </c>
      <c r="C26" s="3"/>
      <c r="D26" s="3">
        <f t="shared" si="1"/>
        <v>0.15151515151515152</v>
      </c>
      <c r="E26" s="3"/>
      <c r="F26" s="3" t="str">
        <f t="shared" si="2"/>
        <v/>
      </c>
      <c r="H26" s="10" t="str">
        <f t="shared" si="3"/>
        <v/>
      </c>
      <c r="I26" t="str">
        <f t="shared" si="5"/>
        <v/>
      </c>
      <c r="J26" s="10" t="str">
        <f t="shared" si="6"/>
        <v/>
      </c>
    </row>
    <row r="27" spans="1:10" x14ac:dyDescent="0.25">
      <c r="A27" s="7">
        <f t="shared" si="4"/>
        <v>42633</v>
      </c>
      <c r="B27" s="3">
        <f t="shared" si="0"/>
        <v>0.15151515151515152</v>
      </c>
      <c r="C27" s="3"/>
      <c r="D27" s="3">
        <f t="shared" si="1"/>
        <v>0.15151515151515152</v>
      </c>
      <c r="E27" s="3"/>
      <c r="F27" s="3" t="str">
        <f t="shared" si="2"/>
        <v/>
      </c>
      <c r="H27" s="10" t="str">
        <f t="shared" si="3"/>
        <v/>
      </c>
      <c r="I27" t="str">
        <f t="shared" si="5"/>
        <v/>
      </c>
      <c r="J27" s="10" t="str">
        <f t="shared" si="6"/>
        <v/>
      </c>
    </row>
    <row r="28" spans="1:10" x14ac:dyDescent="0.25">
      <c r="A28" s="7">
        <f t="shared" si="4"/>
        <v>42634</v>
      </c>
      <c r="B28" s="3">
        <f t="shared" si="0"/>
        <v>0.15151515151515152</v>
      </c>
      <c r="C28" s="3"/>
      <c r="D28" s="3">
        <f t="shared" si="1"/>
        <v>0.15151515151515152</v>
      </c>
      <c r="E28" s="3"/>
      <c r="F28" s="3" t="str">
        <f t="shared" si="2"/>
        <v/>
      </c>
      <c r="H28" s="10" t="str">
        <f t="shared" si="3"/>
        <v/>
      </c>
      <c r="I28" t="str">
        <f t="shared" si="5"/>
        <v/>
      </c>
      <c r="J28" s="10" t="str">
        <f t="shared" si="6"/>
        <v/>
      </c>
    </row>
    <row r="29" spans="1:10" x14ac:dyDescent="0.25">
      <c r="A29" s="7">
        <f t="shared" si="4"/>
        <v>42635</v>
      </c>
      <c r="B29" s="3">
        <f t="shared" si="0"/>
        <v>0.15151515151515152</v>
      </c>
      <c r="C29" s="3"/>
      <c r="D29" s="3">
        <f t="shared" si="1"/>
        <v>0.15151515151515152</v>
      </c>
      <c r="E29" s="3"/>
      <c r="F29" s="3" t="str">
        <f t="shared" si="2"/>
        <v/>
      </c>
      <c r="H29" s="10" t="str">
        <f t="shared" si="3"/>
        <v/>
      </c>
      <c r="I29" t="str">
        <f t="shared" si="5"/>
        <v/>
      </c>
      <c r="J29" s="10" t="str">
        <f t="shared" si="6"/>
        <v/>
      </c>
    </row>
    <row r="30" spans="1:10" x14ac:dyDescent="0.25">
      <c r="A30" s="7">
        <f t="shared" si="4"/>
        <v>42636</v>
      </c>
      <c r="B30" s="3">
        <f t="shared" si="0"/>
        <v>0.15151515151515152</v>
      </c>
      <c r="C30" s="3"/>
      <c r="D30" s="3">
        <f t="shared" si="1"/>
        <v>0.15151515151515152</v>
      </c>
      <c r="E30" s="3"/>
      <c r="F30" s="3" t="str">
        <f t="shared" si="2"/>
        <v/>
      </c>
      <c r="H30" s="10" t="str">
        <f t="shared" si="3"/>
        <v/>
      </c>
      <c r="I30" t="str">
        <f t="shared" si="5"/>
        <v/>
      </c>
      <c r="J30" s="10" t="str">
        <f t="shared" si="6"/>
        <v/>
      </c>
    </row>
    <row r="31" spans="1:10" x14ac:dyDescent="0.25">
      <c r="A31" s="7">
        <f t="shared" si="4"/>
        <v>42637</v>
      </c>
      <c r="B31" s="3" t="str">
        <f t="shared" si="0"/>
        <v/>
      </c>
      <c r="C31" s="3"/>
      <c r="D31" s="3" t="str">
        <f t="shared" si="1"/>
        <v/>
      </c>
      <c r="E31" s="3"/>
      <c r="F31" s="3" t="str">
        <f t="shared" si="2"/>
        <v/>
      </c>
      <c r="H31" s="10" t="str">
        <f t="shared" si="3"/>
        <v/>
      </c>
      <c r="I31" t="str">
        <f t="shared" si="5"/>
        <v/>
      </c>
      <c r="J31" s="10" t="str">
        <f t="shared" si="6"/>
        <v/>
      </c>
    </row>
    <row r="32" spans="1:10" x14ac:dyDescent="0.25">
      <c r="A32" s="7">
        <f t="shared" si="4"/>
        <v>42638</v>
      </c>
      <c r="B32" s="3" t="str">
        <f t="shared" si="0"/>
        <v/>
      </c>
      <c r="C32" s="3"/>
      <c r="D32" s="3" t="str">
        <f t="shared" si="1"/>
        <v/>
      </c>
      <c r="E32" s="3"/>
      <c r="F32" s="3" t="str">
        <f t="shared" si="2"/>
        <v/>
      </c>
      <c r="H32" s="10" t="str">
        <f t="shared" si="3"/>
        <v/>
      </c>
      <c r="I32">
        <f t="shared" si="5"/>
        <v>0</v>
      </c>
      <c r="J32" s="10">
        <f t="shared" si="6"/>
        <v>0</v>
      </c>
    </row>
    <row r="33" spans="1:10" x14ac:dyDescent="0.25">
      <c r="A33" s="7">
        <f t="shared" si="4"/>
        <v>42639</v>
      </c>
      <c r="B33" s="3">
        <f t="shared" si="0"/>
        <v>0.15151515151515152</v>
      </c>
      <c r="C33" s="3"/>
      <c r="D33" s="3">
        <f t="shared" si="1"/>
        <v>0.15151515151515152</v>
      </c>
      <c r="E33" s="3"/>
      <c r="F33" s="3" t="str">
        <f t="shared" si="2"/>
        <v/>
      </c>
      <c r="H33" s="10" t="str">
        <f t="shared" si="3"/>
        <v/>
      </c>
      <c r="I33" t="str">
        <f t="shared" si="5"/>
        <v/>
      </c>
      <c r="J33" s="10" t="str">
        <f t="shared" si="6"/>
        <v/>
      </c>
    </row>
    <row r="34" spans="1:10" x14ac:dyDescent="0.25">
      <c r="A34" s="7">
        <f t="shared" si="4"/>
        <v>42640</v>
      </c>
      <c r="B34" s="3">
        <f t="shared" si="0"/>
        <v>0.15151515151515152</v>
      </c>
      <c r="C34" s="3"/>
      <c r="D34" s="3">
        <f t="shared" si="1"/>
        <v>0.15151515151515152</v>
      </c>
      <c r="E34" s="3"/>
      <c r="F34" s="3" t="str">
        <f t="shared" si="2"/>
        <v/>
      </c>
      <c r="H34" s="10" t="str">
        <f t="shared" si="3"/>
        <v/>
      </c>
      <c r="I34" t="str">
        <f t="shared" si="5"/>
        <v/>
      </c>
      <c r="J34" s="10" t="str">
        <f t="shared" si="6"/>
        <v/>
      </c>
    </row>
    <row r="35" spans="1:10" x14ac:dyDescent="0.25">
      <c r="A35" s="7">
        <f t="shared" si="4"/>
        <v>42641</v>
      </c>
      <c r="B35" s="3">
        <f t="shared" si="0"/>
        <v>0.15151515151515152</v>
      </c>
      <c r="C35" s="3"/>
      <c r="D35" s="3">
        <f t="shared" si="1"/>
        <v>0.15151515151515152</v>
      </c>
      <c r="E35" s="3"/>
      <c r="F35" s="3" t="str">
        <f t="shared" si="2"/>
        <v/>
      </c>
      <c r="H35" s="10" t="str">
        <f t="shared" si="3"/>
        <v/>
      </c>
      <c r="I35" t="str">
        <f t="shared" si="5"/>
        <v/>
      </c>
      <c r="J35" s="10" t="str">
        <f t="shared" si="6"/>
        <v/>
      </c>
    </row>
    <row r="36" spans="1:10" x14ac:dyDescent="0.25">
      <c r="A36" s="7">
        <f>IFERROR(IF(MONTH($A$35)=MONTH($A$35+1),$A$35+1,""),"")</f>
        <v>42642</v>
      </c>
      <c r="B36" s="3">
        <f t="shared" si="0"/>
        <v>0.15151515151515152</v>
      </c>
      <c r="C36" s="3"/>
      <c r="D36" s="3">
        <f t="shared" si="1"/>
        <v>0.15151515151515152</v>
      </c>
      <c r="E36" s="3"/>
      <c r="F36" s="3" t="str">
        <f t="shared" si="2"/>
        <v/>
      </c>
      <c r="H36" s="10" t="str">
        <f t="shared" si="3"/>
        <v/>
      </c>
      <c r="I36" t="str">
        <f t="shared" si="5"/>
        <v/>
      </c>
      <c r="J36" s="10" t="str">
        <f t="shared" si="6"/>
        <v/>
      </c>
    </row>
    <row r="37" spans="1:10" x14ac:dyDescent="0.25">
      <c r="A37" s="7">
        <f>IFERROR(IF(MONTH($A$35)=MONTH($A$35+2),$A$35+2,""),"")</f>
        <v>42643</v>
      </c>
      <c r="B37" s="3">
        <f t="shared" si="0"/>
        <v>0.15151515151515152</v>
      </c>
      <c r="C37" s="3"/>
      <c r="D37" s="3">
        <f t="shared" si="1"/>
        <v>0.15151515151515152</v>
      </c>
      <c r="E37" s="3"/>
      <c r="F37" s="3" t="str">
        <f t="shared" si="2"/>
        <v/>
      </c>
      <c r="H37" s="10" t="str">
        <f t="shared" si="3"/>
        <v/>
      </c>
      <c r="I37" t="str">
        <f t="shared" si="5"/>
        <v/>
      </c>
      <c r="J37" s="10" t="str">
        <f t="shared" si="6"/>
        <v/>
      </c>
    </row>
    <row r="38" spans="1:10" x14ac:dyDescent="0.25">
      <c r="A38" s="7" t="str">
        <f>IFERROR(IF(MONTH($A$35)=MONTH($A$35+3),$A$35+3,""),"")</f>
        <v/>
      </c>
      <c r="B38" s="3" t="str">
        <f t="shared" si="0"/>
        <v/>
      </c>
      <c r="C38" s="3"/>
      <c r="D38" s="3" t="str">
        <f t="shared" si="1"/>
        <v/>
      </c>
      <c r="E38" s="3"/>
      <c r="F38" s="3" t="str">
        <f t="shared" si="2"/>
        <v/>
      </c>
      <c r="H38" s="10" t="str">
        <f t="shared" si="3"/>
        <v/>
      </c>
      <c r="I38" t="str">
        <f t="shared" si="5"/>
        <v/>
      </c>
      <c r="J38" s="10" t="str">
        <f t="shared" si="6"/>
        <v/>
      </c>
    </row>
    <row r="39" spans="1:10" x14ac:dyDescent="0.25">
      <c r="A39" s="5" t="s">
        <v>5</v>
      </c>
      <c r="B39" s="4">
        <f>SUM(B8:B38)</f>
        <v>3.3333333333333326</v>
      </c>
      <c r="C39" s="4">
        <f t="shared" ref="C39:E39" si="7">SUM(C8:C38)</f>
        <v>0</v>
      </c>
      <c r="D39" s="4">
        <f t="shared" si="7"/>
        <v>3.3333333333333326</v>
      </c>
      <c r="E39" s="4">
        <f t="shared" si="7"/>
        <v>0</v>
      </c>
      <c r="F39" s="3">
        <f>ABS((C39+E39)-(B39+D39))</f>
        <v>6.6666666666666652</v>
      </c>
      <c r="G39">
        <f>COUNTIF(G8:G38,"ja")</f>
        <v>0</v>
      </c>
    </row>
  </sheetData>
  <mergeCells count="3">
    <mergeCell ref="A1:G1"/>
    <mergeCell ref="A3:B3"/>
    <mergeCell ref="C3:G3"/>
  </mergeCells>
  <conditionalFormatting sqref="F39">
    <cfRule type="expression" dxfId="51" priority="28">
      <formula>$C39+$E39&gt;$B39+$D39</formula>
    </cfRule>
    <cfRule type="expression" dxfId="50" priority="29">
      <formula>$C39+$E39&lt;$B39+$D39</formula>
    </cfRule>
  </conditionalFormatting>
  <conditionalFormatting sqref="F39">
    <cfRule type="expression" dxfId="49" priority="26">
      <formula>$G39="ja"</formula>
    </cfRule>
  </conditionalFormatting>
  <conditionalFormatting sqref="F39">
    <cfRule type="expression" dxfId="48" priority="25">
      <formula>$G39="ja"</formula>
    </cfRule>
  </conditionalFormatting>
  <conditionalFormatting sqref="F8:F38">
    <cfRule type="expression" dxfId="47" priority="18">
      <formula>$C8+$E8&gt;$B8+$D8</formula>
    </cfRule>
    <cfRule type="expression" dxfId="46" priority="19">
      <formula>$C8+$E8&lt;$B8+$D8</formula>
    </cfRule>
  </conditionalFormatting>
  <conditionalFormatting sqref="D8:D38">
    <cfRule type="expression" dxfId="45" priority="16">
      <formula>$D8=0</formula>
    </cfRule>
  </conditionalFormatting>
  <conditionalFormatting sqref="A8:H38">
    <cfRule type="expression" dxfId="44" priority="15">
      <formula>OR(WEEKDAY($A8,2)=6,WEEKDAY($A8,2)=7)</formula>
    </cfRule>
    <cfRule type="expression" dxfId="43" priority="17">
      <formula>$G8="ja"</formula>
    </cfRule>
  </conditionalFormatting>
  <conditionalFormatting sqref="J8:J38">
    <cfRule type="expression" dxfId="42" priority="3">
      <formula>OR(WEEKDAY($A8,2)=6,WEEKDAY($A8,2)=7)</formula>
    </cfRule>
    <cfRule type="expression" dxfId="41" priority="4">
      <formula>$G8="ja"</formula>
    </cfRule>
  </conditionalFormatting>
  <conditionalFormatting sqref="I8:I38">
    <cfRule type="expression" dxfId="40" priority="1">
      <formula>OR(WEEKDAY($A8,2)=6,WEEKDAY($A8,2)=7)</formula>
    </cfRule>
    <cfRule type="expression" dxfId="39" priority="2">
      <formula>$G8="ja"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9"/>
  <sheetViews>
    <sheetView workbookViewId="0">
      <selection sqref="A1:G1"/>
    </sheetView>
  </sheetViews>
  <sheetFormatPr baseColWidth="10" defaultRowHeight="15" x14ac:dyDescent="0.25"/>
  <cols>
    <col min="1" max="1" width="18" customWidth="1"/>
    <col min="6" max="6" width="12.85546875" customWidth="1"/>
  </cols>
  <sheetData>
    <row r="1" spans="1:10" ht="15.75" x14ac:dyDescent="0.25">
      <c r="A1" s="13" t="s">
        <v>0</v>
      </c>
      <c r="B1" s="13"/>
      <c r="C1" s="13"/>
      <c r="D1" s="13"/>
      <c r="E1" s="13"/>
      <c r="F1" s="13"/>
      <c r="G1" s="13"/>
    </row>
    <row r="3" spans="1:10" x14ac:dyDescent="0.25">
      <c r="A3" s="15" t="str">
        <f>Übersicht!A3</f>
        <v>Name des Mitarbeiters</v>
      </c>
      <c r="B3" s="15"/>
      <c r="C3" s="15" t="str">
        <f>Übersicht!C3</f>
        <v>Max Muster</v>
      </c>
      <c r="D3" s="15"/>
      <c r="E3" s="15"/>
      <c r="F3" s="15"/>
      <c r="G3" s="15"/>
    </row>
    <row r="4" spans="1:10" x14ac:dyDescent="0.25">
      <c r="F4" t="s">
        <v>27</v>
      </c>
      <c r="G4" s="9">
        <v>15</v>
      </c>
    </row>
    <row r="5" spans="1:10" x14ac:dyDescent="0.25">
      <c r="A5" t="s">
        <v>1</v>
      </c>
      <c r="B5" s="6" t="s">
        <v>20</v>
      </c>
      <c r="C5" t="s">
        <v>2</v>
      </c>
      <c r="D5" s="6">
        <f>Übersicht!E5</f>
        <v>2016</v>
      </c>
      <c r="F5" t="s">
        <v>25</v>
      </c>
      <c r="G5" s="8">
        <v>160</v>
      </c>
    </row>
    <row r="7" spans="1:10" x14ac:dyDescent="0.25">
      <c r="A7" s="1" t="s">
        <v>3</v>
      </c>
      <c r="B7" t="s">
        <v>7</v>
      </c>
      <c r="C7" t="s">
        <v>8</v>
      </c>
      <c r="D7" t="s">
        <v>9</v>
      </c>
      <c r="E7" t="s">
        <v>10</v>
      </c>
      <c r="F7" t="s">
        <v>4</v>
      </c>
      <c r="G7" t="s">
        <v>6</v>
      </c>
      <c r="H7" t="s">
        <v>28</v>
      </c>
      <c r="I7" s="12" t="s">
        <v>29</v>
      </c>
      <c r="J7" s="12" t="s">
        <v>30</v>
      </c>
    </row>
    <row r="8" spans="1:10" x14ac:dyDescent="0.25">
      <c r="A8" s="7">
        <f>IFERROR(DATEVALUE(CONCATENATE(1,B5,D5)),"")</f>
        <v>42644</v>
      </c>
      <c r="B8" s="3" t="str">
        <f>IFERROR(IF(OR(WEEKDAY(A8,2)=6,WEEKDAY(A8,2)=7),"",$G$5/NETWORKDAYS($A$8,EOMONTH($A$8,0))/24/2),"")</f>
        <v/>
      </c>
      <c r="C8" s="3"/>
      <c r="D8" s="3" t="str">
        <f>B8</f>
        <v/>
      </c>
      <c r="E8" s="3"/>
      <c r="F8" s="3" t="str">
        <f>IF(OR(B8="",C8="",D8="",E8=""),"",ABS((C8+E8)-(B8+D8)))</f>
        <v/>
      </c>
      <c r="H8" s="10" t="str">
        <f>IF(OR(B8="",C8="",D8="",E8=""),"",(C8+E8)*24*$G$4)</f>
        <v/>
      </c>
      <c r="I8" t="str">
        <f>IF(WEEKDAY(A8,2)=7,COUNTIF(G8:G8,"ja"),"")</f>
        <v/>
      </c>
      <c r="J8" s="10" t="str">
        <f>IF(WEEKDAY(A8,2)=7,SUM(H8:H8),"")</f>
        <v/>
      </c>
    </row>
    <row r="9" spans="1:10" x14ac:dyDescent="0.25">
      <c r="A9" s="7">
        <f>IFERROR(A8+1,"")</f>
        <v>42645</v>
      </c>
      <c r="B9" s="3" t="str">
        <f t="shared" ref="B9:B38" si="0">IFERROR(IF(OR(WEEKDAY(A9,2)=6,WEEKDAY(A9,2)=7),"",$G$5/NETWORKDAYS($A$8,EOMONTH($A$8,0))/24/2),"")</f>
        <v/>
      </c>
      <c r="C9" s="3"/>
      <c r="D9" s="3" t="str">
        <f t="shared" ref="D9:D38" si="1">B9</f>
        <v/>
      </c>
      <c r="E9" s="3"/>
      <c r="F9" s="3" t="str">
        <f t="shared" ref="F9:F38" si="2">IF(OR(B9="",C9="",D9="",E9=""),"",ABS((C9+E9)-(B9+D9)))</f>
        <v/>
      </c>
      <c r="H9" s="10" t="str">
        <f t="shared" ref="H9:H38" si="3">IF(OR(B9="",C9="",D9="",E9=""),"",(C9+E9)*24*$G$4)</f>
        <v/>
      </c>
      <c r="I9">
        <f>IF(WEEKDAY(A9,2)=7,COUNTIF(G8:G9,"ja"),"")</f>
        <v>0</v>
      </c>
      <c r="J9" s="10">
        <f>IF(WEEKDAY(A9,2)=7,SUM(H8:H9),"")</f>
        <v>0</v>
      </c>
    </row>
    <row r="10" spans="1:10" x14ac:dyDescent="0.25">
      <c r="A10" s="7">
        <f t="shared" ref="A10:A35" si="4">IFERROR(A9+1,"")</f>
        <v>42646</v>
      </c>
      <c r="B10" s="3">
        <f t="shared" si="0"/>
        <v>0.15873015873015872</v>
      </c>
      <c r="C10" s="3"/>
      <c r="D10" s="3">
        <f t="shared" si="1"/>
        <v>0.15873015873015872</v>
      </c>
      <c r="E10" s="3"/>
      <c r="F10" s="3" t="str">
        <f t="shared" si="2"/>
        <v/>
      </c>
      <c r="H10" s="10" t="str">
        <f t="shared" si="3"/>
        <v/>
      </c>
      <c r="I10" t="str">
        <f>IF(WEEKDAY(A10,2)=7,COUNTIF(G8:G10,"ja"),"")</f>
        <v/>
      </c>
      <c r="J10" s="10" t="str">
        <f>IF(WEEKDAY(A10,2)=7,SUM(H8:H10),"")</f>
        <v/>
      </c>
    </row>
    <row r="11" spans="1:10" x14ac:dyDescent="0.25">
      <c r="A11" s="7">
        <f t="shared" si="4"/>
        <v>42647</v>
      </c>
      <c r="B11" s="3">
        <f t="shared" si="0"/>
        <v>0.15873015873015872</v>
      </c>
      <c r="C11" s="3"/>
      <c r="D11" s="3">
        <f t="shared" si="1"/>
        <v>0.15873015873015872</v>
      </c>
      <c r="E11" s="3"/>
      <c r="F11" s="3" t="str">
        <f t="shared" si="2"/>
        <v/>
      </c>
      <c r="H11" s="10" t="str">
        <f t="shared" si="3"/>
        <v/>
      </c>
      <c r="I11" t="str">
        <f>IF(WEEKDAY(A11,2)=7,COUNTIF(G8:G11,"ja"),"")</f>
        <v/>
      </c>
      <c r="J11" s="10" t="str">
        <f>IF(WEEKDAY(A11,2)=7,SUM(H8:H11),"")</f>
        <v/>
      </c>
    </row>
    <row r="12" spans="1:10" x14ac:dyDescent="0.25">
      <c r="A12" s="7">
        <f t="shared" si="4"/>
        <v>42648</v>
      </c>
      <c r="B12" s="3">
        <f t="shared" si="0"/>
        <v>0.15873015873015872</v>
      </c>
      <c r="C12" s="3"/>
      <c r="D12" s="3">
        <f t="shared" si="1"/>
        <v>0.15873015873015872</v>
      </c>
      <c r="E12" s="3"/>
      <c r="F12" s="3" t="str">
        <f t="shared" si="2"/>
        <v/>
      </c>
      <c r="H12" s="10" t="str">
        <f t="shared" si="3"/>
        <v/>
      </c>
      <c r="I12" t="str">
        <f>IF(WEEKDAY(A12,2)=7,COUNTIF(G8:G12,"ja"),"")</f>
        <v/>
      </c>
      <c r="J12" s="10" t="str">
        <f>IF(WEEKDAY(A12,2)=7,SUM(H8:H12),"")</f>
        <v/>
      </c>
    </row>
    <row r="13" spans="1:10" x14ac:dyDescent="0.25">
      <c r="A13" s="7">
        <f t="shared" si="4"/>
        <v>42649</v>
      </c>
      <c r="B13" s="3">
        <f t="shared" si="0"/>
        <v>0.15873015873015872</v>
      </c>
      <c r="C13" s="3"/>
      <c r="D13" s="3">
        <f t="shared" si="1"/>
        <v>0.15873015873015872</v>
      </c>
      <c r="E13" s="3"/>
      <c r="F13" s="3" t="str">
        <f t="shared" si="2"/>
        <v/>
      </c>
      <c r="H13" s="10" t="str">
        <f t="shared" si="3"/>
        <v/>
      </c>
      <c r="I13" t="str">
        <f>IF(WEEKDAY(A13,2)=7,COUNTIF(G8:G13,"ja"),"")</f>
        <v/>
      </c>
      <c r="J13" s="10" t="str">
        <f>IF(WEEKDAY(A13,2)=7,SUM(H8:H13),"")</f>
        <v/>
      </c>
    </row>
    <row r="14" spans="1:10" x14ac:dyDescent="0.25">
      <c r="A14" s="7">
        <f t="shared" si="4"/>
        <v>42650</v>
      </c>
      <c r="B14" s="3">
        <f t="shared" si="0"/>
        <v>0.15873015873015872</v>
      </c>
      <c r="C14" s="3"/>
      <c r="D14" s="3">
        <f t="shared" si="1"/>
        <v>0.15873015873015872</v>
      </c>
      <c r="E14" s="3"/>
      <c r="F14" s="3" t="str">
        <f t="shared" si="2"/>
        <v/>
      </c>
      <c r="H14" s="10" t="str">
        <f t="shared" si="3"/>
        <v/>
      </c>
      <c r="I14" t="str">
        <f>IFERROR(IF(WEEKDAY(A14,2)=7,COUNTIF(G8:G14,"ja"),""),"")</f>
        <v/>
      </c>
      <c r="J14" s="10" t="str">
        <f>IFERROR(IF(WEEKDAY(A14,2)=7,SUM(H8:H14),""),"")</f>
        <v/>
      </c>
    </row>
    <row r="15" spans="1:10" x14ac:dyDescent="0.25">
      <c r="A15" s="7">
        <f t="shared" si="4"/>
        <v>42651</v>
      </c>
      <c r="B15" s="3" t="str">
        <f t="shared" si="0"/>
        <v/>
      </c>
      <c r="C15" s="3"/>
      <c r="D15" s="3" t="str">
        <f t="shared" si="1"/>
        <v/>
      </c>
      <c r="E15" s="3"/>
      <c r="F15" s="3" t="str">
        <f t="shared" si="2"/>
        <v/>
      </c>
      <c r="H15" s="10" t="str">
        <f t="shared" si="3"/>
        <v/>
      </c>
      <c r="I15" t="str">
        <f t="shared" ref="I15:I38" si="5">IFERROR(IF(WEEKDAY(A15,2)=7,COUNTIF(G9:G15,"ja"),""),"")</f>
        <v/>
      </c>
      <c r="J15" s="10" t="str">
        <f t="shared" ref="J15:J38" si="6">IFERROR(IF(WEEKDAY(A15,2)=7,SUM(H9:H15),""),"")</f>
        <v/>
      </c>
    </row>
    <row r="16" spans="1:10" x14ac:dyDescent="0.25">
      <c r="A16" s="7">
        <f t="shared" si="4"/>
        <v>42652</v>
      </c>
      <c r="B16" s="3" t="str">
        <f t="shared" si="0"/>
        <v/>
      </c>
      <c r="C16" s="3"/>
      <c r="D16" s="3" t="str">
        <f t="shared" si="1"/>
        <v/>
      </c>
      <c r="E16" s="3"/>
      <c r="F16" s="3" t="str">
        <f t="shared" si="2"/>
        <v/>
      </c>
      <c r="H16" s="10" t="str">
        <f t="shared" si="3"/>
        <v/>
      </c>
      <c r="I16">
        <f t="shared" si="5"/>
        <v>0</v>
      </c>
      <c r="J16" s="10">
        <f t="shared" si="6"/>
        <v>0</v>
      </c>
    </row>
    <row r="17" spans="1:10" x14ac:dyDescent="0.25">
      <c r="A17" s="7">
        <f t="shared" si="4"/>
        <v>42653</v>
      </c>
      <c r="B17" s="3">
        <f t="shared" si="0"/>
        <v>0.15873015873015872</v>
      </c>
      <c r="C17" s="3"/>
      <c r="D17" s="3">
        <f t="shared" si="1"/>
        <v>0.15873015873015872</v>
      </c>
      <c r="E17" s="3"/>
      <c r="F17" s="3" t="str">
        <f t="shared" si="2"/>
        <v/>
      </c>
      <c r="H17" s="10" t="str">
        <f t="shared" si="3"/>
        <v/>
      </c>
      <c r="I17" t="str">
        <f>IFERROR(IF(WEEKDAY(A17,2)=7,COUNTIF(G11:G17,"ja"),""),"")</f>
        <v/>
      </c>
      <c r="J17" s="10" t="str">
        <f t="shared" si="6"/>
        <v/>
      </c>
    </row>
    <row r="18" spans="1:10" x14ac:dyDescent="0.25">
      <c r="A18" s="7">
        <f t="shared" si="4"/>
        <v>42654</v>
      </c>
      <c r="B18" s="3">
        <f t="shared" si="0"/>
        <v>0.15873015873015872</v>
      </c>
      <c r="C18" s="3"/>
      <c r="D18" s="3">
        <f t="shared" si="1"/>
        <v>0.15873015873015872</v>
      </c>
      <c r="E18" s="3"/>
      <c r="F18" s="3" t="str">
        <f t="shared" si="2"/>
        <v/>
      </c>
      <c r="H18" s="10" t="str">
        <f t="shared" si="3"/>
        <v/>
      </c>
      <c r="I18" t="str">
        <f t="shared" si="5"/>
        <v/>
      </c>
      <c r="J18" s="10" t="str">
        <f t="shared" si="6"/>
        <v/>
      </c>
    </row>
    <row r="19" spans="1:10" x14ac:dyDescent="0.25">
      <c r="A19" s="7">
        <f t="shared" si="4"/>
        <v>42655</v>
      </c>
      <c r="B19" s="3">
        <f t="shared" si="0"/>
        <v>0.15873015873015872</v>
      </c>
      <c r="C19" s="3"/>
      <c r="D19" s="3">
        <f t="shared" si="1"/>
        <v>0.15873015873015872</v>
      </c>
      <c r="E19" s="3"/>
      <c r="F19" s="3" t="str">
        <f t="shared" si="2"/>
        <v/>
      </c>
      <c r="H19" s="10" t="str">
        <f t="shared" si="3"/>
        <v/>
      </c>
      <c r="I19" t="str">
        <f t="shared" si="5"/>
        <v/>
      </c>
      <c r="J19" s="10" t="str">
        <f t="shared" si="6"/>
        <v/>
      </c>
    </row>
    <row r="20" spans="1:10" x14ac:dyDescent="0.25">
      <c r="A20" s="7">
        <f t="shared" si="4"/>
        <v>42656</v>
      </c>
      <c r="B20" s="3">
        <f t="shared" si="0"/>
        <v>0.15873015873015872</v>
      </c>
      <c r="C20" s="3"/>
      <c r="D20" s="3">
        <f t="shared" si="1"/>
        <v>0.15873015873015872</v>
      </c>
      <c r="E20" s="3"/>
      <c r="F20" s="3" t="str">
        <f t="shared" si="2"/>
        <v/>
      </c>
      <c r="H20" s="10" t="str">
        <f t="shared" si="3"/>
        <v/>
      </c>
      <c r="I20" t="str">
        <f t="shared" si="5"/>
        <v/>
      </c>
      <c r="J20" s="10" t="str">
        <f t="shared" si="6"/>
        <v/>
      </c>
    </row>
    <row r="21" spans="1:10" x14ac:dyDescent="0.25">
      <c r="A21" s="7">
        <f t="shared" si="4"/>
        <v>42657</v>
      </c>
      <c r="B21" s="3">
        <f t="shared" si="0"/>
        <v>0.15873015873015872</v>
      </c>
      <c r="C21" s="3"/>
      <c r="D21" s="3">
        <f t="shared" si="1"/>
        <v>0.15873015873015872</v>
      </c>
      <c r="E21" s="3"/>
      <c r="F21" s="3" t="str">
        <f t="shared" si="2"/>
        <v/>
      </c>
      <c r="H21" s="10" t="str">
        <f t="shared" si="3"/>
        <v/>
      </c>
      <c r="I21" t="str">
        <f t="shared" si="5"/>
        <v/>
      </c>
      <c r="J21" s="10" t="str">
        <f t="shared" si="6"/>
        <v/>
      </c>
    </row>
    <row r="22" spans="1:10" x14ac:dyDescent="0.25">
      <c r="A22" s="7">
        <f t="shared" si="4"/>
        <v>42658</v>
      </c>
      <c r="B22" s="3" t="str">
        <f t="shared" si="0"/>
        <v/>
      </c>
      <c r="C22" s="3"/>
      <c r="D22" s="3" t="str">
        <f t="shared" si="1"/>
        <v/>
      </c>
      <c r="E22" s="3"/>
      <c r="F22" s="3" t="str">
        <f t="shared" si="2"/>
        <v/>
      </c>
      <c r="H22" s="10" t="str">
        <f t="shared" si="3"/>
        <v/>
      </c>
      <c r="I22" t="str">
        <f t="shared" si="5"/>
        <v/>
      </c>
      <c r="J22" s="10" t="str">
        <f t="shared" si="6"/>
        <v/>
      </c>
    </row>
    <row r="23" spans="1:10" x14ac:dyDescent="0.25">
      <c r="A23" s="7">
        <f t="shared" si="4"/>
        <v>42659</v>
      </c>
      <c r="B23" s="3" t="str">
        <f t="shared" si="0"/>
        <v/>
      </c>
      <c r="C23" s="3"/>
      <c r="D23" s="3" t="str">
        <f t="shared" si="1"/>
        <v/>
      </c>
      <c r="E23" s="3"/>
      <c r="F23" s="3" t="str">
        <f t="shared" si="2"/>
        <v/>
      </c>
      <c r="H23" s="10" t="str">
        <f t="shared" si="3"/>
        <v/>
      </c>
      <c r="I23">
        <f t="shared" si="5"/>
        <v>0</v>
      </c>
      <c r="J23" s="10">
        <f t="shared" si="6"/>
        <v>0</v>
      </c>
    </row>
    <row r="24" spans="1:10" x14ac:dyDescent="0.25">
      <c r="A24" s="7">
        <f t="shared" si="4"/>
        <v>42660</v>
      </c>
      <c r="B24" s="3">
        <f t="shared" si="0"/>
        <v>0.15873015873015872</v>
      </c>
      <c r="C24" s="3"/>
      <c r="D24" s="3">
        <f t="shared" si="1"/>
        <v>0.15873015873015872</v>
      </c>
      <c r="E24" s="3"/>
      <c r="F24" s="3" t="str">
        <f t="shared" si="2"/>
        <v/>
      </c>
      <c r="H24" s="10" t="str">
        <f t="shared" si="3"/>
        <v/>
      </c>
      <c r="I24" t="str">
        <f t="shared" si="5"/>
        <v/>
      </c>
      <c r="J24" s="10" t="str">
        <f t="shared" si="6"/>
        <v/>
      </c>
    </row>
    <row r="25" spans="1:10" x14ac:dyDescent="0.25">
      <c r="A25" s="7">
        <f t="shared" si="4"/>
        <v>42661</v>
      </c>
      <c r="B25" s="3">
        <f t="shared" si="0"/>
        <v>0.15873015873015872</v>
      </c>
      <c r="C25" s="3"/>
      <c r="D25" s="3">
        <f t="shared" si="1"/>
        <v>0.15873015873015872</v>
      </c>
      <c r="E25" s="3"/>
      <c r="F25" s="3" t="str">
        <f t="shared" si="2"/>
        <v/>
      </c>
      <c r="H25" s="10" t="str">
        <f t="shared" si="3"/>
        <v/>
      </c>
      <c r="I25" t="str">
        <f t="shared" si="5"/>
        <v/>
      </c>
      <c r="J25" s="10" t="str">
        <f t="shared" si="6"/>
        <v/>
      </c>
    </row>
    <row r="26" spans="1:10" x14ac:dyDescent="0.25">
      <c r="A26" s="7">
        <f t="shared" si="4"/>
        <v>42662</v>
      </c>
      <c r="B26" s="3">
        <f t="shared" si="0"/>
        <v>0.15873015873015872</v>
      </c>
      <c r="C26" s="3"/>
      <c r="D26" s="3">
        <f t="shared" si="1"/>
        <v>0.15873015873015872</v>
      </c>
      <c r="E26" s="3"/>
      <c r="F26" s="3" t="str">
        <f t="shared" si="2"/>
        <v/>
      </c>
      <c r="H26" s="10" t="str">
        <f t="shared" si="3"/>
        <v/>
      </c>
      <c r="I26" t="str">
        <f t="shared" si="5"/>
        <v/>
      </c>
      <c r="J26" s="10" t="str">
        <f t="shared" si="6"/>
        <v/>
      </c>
    </row>
    <row r="27" spans="1:10" x14ac:dyDescent="0.25">
      <c r="A27" s="7">
        <f t="shared" si="4"/>
        <v>42663</v>
      </c>
      <c r="B27" s="3">
        <f t="shared" si="0"/>
        <v>0.15873015873015872</v>
      </c>
      <c r="C27" s="3"/>
      <c r="D27" s="3">
        <f t="shared" si="1"/>
        <v>0.15873015873015872</v>
      </c>
      <c r="E27" s="3"/>
      <c r="F27" s="3" t="str">
        <f t="shared" si="2"/>
        <v/>
      </c>
      <c r="H27" s="10" t="str">
        <f t="shared" si="3"/>
        <v/>
      </c>
      <c r="I27" t="str">
        <f t="shared" si="5"/>
        <v/>
      </c>
      <c r="J27" s="10" t="str">
        <f t="shared" si="6"/>
        <v/>
      </c>
    </row>
    <row r="28" spans="1:10" x14ac:dyDescent="0.25">
      <c r="A28" s="7">
        <f t="shared" si="4"/>
        <v>42664</v>
      </c>
      <c r="B28" s="3">
        <f t="shared" si="0"/>
        <v>0.15873015873015872</v>
      </c>
      <c r="C28" s="3"/>
      <c r="D28" s="3">
        <f t="shared" si="1"/>
        <v>0.15873015873015872</v>
      </c>
      <c r="E28" s="3"/>
      <c r="F28" s="3" t="str">
        <f t="shared" si="2"/>
        <v/>
      </c>
      <c r="H28" s="10" t="str">
        <f t="shared" si="3"/>
        <v/>
      </c>
      <c r="I28" t="str">
        <f t="shared" si="5"/>
        <v/>
      </c>
      <c r="J28" s="10" t="str">
        <f t="shared" si="6"/>
        <v/>
      </c>
    </row>
    <row r="29" spans="1:10" x14ac:dyDescent="0.25">
      <c r="A29" s="7">
        <f t="shared" si="4"/>
        <v>42665</v>
      </c>
      <c r="B29" s="3" t="str">
        <f t="shared" si="0"/>
        <v/>
      </c>
      <c r="C29" s="3"/>
      <c r="D29" s="3" t="str">
        <f t="shared" si="1"/>
        <v/>
      </c>
      <c r="E29" s="3"/>
      <c r="F29" s="3" t="str">
        <f t="shared" si="2"/>
        <v/>
      </c>
      <c r="H29" s="10" t="str">
        <f t="shared" si="3"/>
        <v/>
      </c>
      <c r="I29" t="str">
        <f t="shared" si="5"/>
        <v/>
      </c>
      <c r="J29" s="10" t="str">
        <f t="shared" si="6"/>
        <v/>
      </c>
    </row>
    <row r="30" spans="1:10" x14ac:dyDescent="0.25">
      <c r="A30" s="7">
        <f t="shared" si="4"/>
        <v>42666</v>
      </c>
      <c r="B30" s="3" t="str">
        <f t="shared" si="0"/>
        <v/>
      </c>
      <c r="C30" s="3"/>
      <c r="D30" s="3" t="str">
        <f t="shared" si="1"/>
        <v/>
      </c>
      <c r="E30" s="3"/>
      <c r="F30" s="3" t="str">
        <f t="shared" si="2"/>
        <v/>
      </c>
      <c r="H30" s="10" t="str">
        <f t="shared" si="3"/>
        <v/>
      </c>
      <c r="I30">
        <f t="shared" si="5"/>
        <v>0</v>
      </c>
      <c r="J30" s="10">
        <f t="shared" si="6"/>
        <v>0</v>
      </c>
    </row>
    <row r="31" spans="1:10" x14ac:dyDescent="0.25">
      <c r="A31" s="7">
        <f t="shared" si="4"/>
        <v>42667</v>
      </c>
      <c r="B31" s="3">
        <f t="shared" si="0"/>
        <v>0.15873015873015872</v>
      </c>
      <c r="C31" s="3"/>
      <c r="D31" s="3">
        <f t="shared" si="1"/>
        <v>0.15873015873015872</v>
      </c>
      <c r="E31" s="3"/>
      <c r="F31" s="3" t="str">
        <f t="shared" si="2"/>
        <v/>
      </c>
      <c r="H31" s="10" t="str">
        <f t="shared" si="3"/>
        <v/>
      </c>
      <c r="I31" t="str">
        <f t="shared" si="5"/>
        <v/>
      </c>
      <c r="J31" s="10" t="str">
        <f t="shared" si="6"/>
        <v/>
      </c>
    </row>
    <row r="32" spans="1:10" x14ac:dyDescent="0.25">
      <c r="A32" s="7">
        <f t="shared" si="4"/>
        <v>42668</v>
      </c>
      <c r="B32" s="3">
        <f t="shared" si="0"/>
        <v>0.15873015873015872</v>
      </c>
      <c r="C32" s="3"/>
      <c r="D32" s="3">
        <f t="shared" si="1"/>
        <v>0.15873015873015872</v>
      </c>
      <c r="E32" s="3"/>
      <c r="F32" s="3" t="str">
        <f t="shared" si="2"/>
        <v/>
      </c>
      <c r="H32" s="10" t="str">
        <f t="shared" si="3"/>
        <v/>
      </c>
      <c r="I32" t="str">
        <f t="shared" si="5"/>
        <v/>
      </c>
      <c r="J32" s="10" t="str">
        <f t="shared" si="6"/>
        <v/>
      </c>
    </row>
    <row r="33" spans="1:10" x14ac:dyDescent="0.25">
      <c r="A33" s="7">
        <f t="shared" si="4"/>
        <v>42669</v>
      </c>
      <c r="B33" s="3">
        <f t="shared" si="0"/>
        <v>0.15873015873015872</v>
      </c>
      <c r="C33" s="3"/>
      <c r="D33" s="3">
        <f t="shared" si="1"/>
        <v>0.15873015873015872</v>
      </c>
      <c r="E33" s="3"/>
      <c r="F33" s="3" t="str">
        <f t="shared" si="2"/>
        <v/>
      </c>
      <c r="H33" s="10" t="str">
        <f t="shared" si="3"/>
        <v/>
      </c>
      <c r="I33" t="str">
        <f t="shared" si="5"/>
        <v/>
      </c>
      <c r="J33" s="10" t="str">
        <f t="shared" si="6"/>
        <v/>
      </c>
    </row>
    <row r="34" spans="1:10" x14ac:dyDescent="0.25">
      <c r="A34" s="7">
        <f t="shared" si="4"/>
        <v>42670</v>
      </c>
      <c r="B34" s="3">
        <f t="shared" si="0"/>
        <v>0.15873015873015872</v>
      </c>
      <c r="C34" s="3"/>
      <c r="D34" s="3">
        <f t="shared" si="1"/>
        <v>0.15873015873015872</v>
      </c>
      <c r="E34" s="3"/>
      <c r="F34" s="3" t="str">
        <f t="shared" si="2"/>
        <v/>
      </c>
      <c r="H34" s="10" t="str">
        <f t="shared" si="3"/>
        <v/>
      </c>
      <c r="I34" t="str">
        <f t="shared" si="5"/>
        <v/>
      </c>
      <c r="J34" s="10" t="str">
        <f t="shared" si="6"/>
        <v/>
      </c>
    </row>
    <row r="35" spans="1:10" x14ac:dyDescent="0.25">
      <c r="A35" s="7">
        <f t="shared" si="4"/>
        <v>42671</v>
      </c>
      <c r="B35" s="3">
        <f t="shared" si="0"/>
        <v>0.15873015873015872</v>
      </c>
      <c r="C35" s="3"/>
      <c r="D35" s="3">
        <f t="shared" si="1"/>
        <v>0.15873015873015872</v>
      </c>
      <c r="E35" s="3"/>
      <c r="F35" s="3" t="str">
        <f t="shared" si="2"/>
        <v/>
      </c>
      <c r="H35" s="10" t="str">
        <f t="shared" si="3"/>
        <v/>
      </c>
      <c r="I35" t="str">
        <f t="shared" si="5"/>
        <v/>
      </c>
      <c r="J35" s="10" t="str">
        <f t="shared" si="6"/>
        <v/>
      </c>
    </row>
    <row r="36" spans="1:10" x14ac:dyDescent="0.25">
      <c r="A36" s="7">
        <f>IFERROR(IF(MONTH($A$35)=MONTH($A$35+1),$A$35+1,""),"")</f>
        <v>42672</v>
      </c>
      <c r="B36" s="3" t="str">
        <f t="shared" si="0"/>
        <v/>
      </c>
      <c r="C36" s="3"/>
      <c r="D36" s="3" t="str">
        <f t="shared" si="1"/>
        <v/>
      </c>
      <c r="E36" s="3"/>
      <c r="F36" s="3" t="str">
        <f t="shared" si="2"/>
        <v/>
      </c>
      <c r="H36" s="10" t="str">
        <f t="shared" si="3"/>
        <v/>
      </c>
      <c r="I36" t="str">
        <f t="shared" si="5"/>
        <v/>
      </c>
      <c r="J36" s="10" t="str">
        <f t="shared" si="6"/>
        <v/>
      </c>
    </row>
    <row r="37" spans="1:10" x14ac:dyDescent="0.25">
      <c r="A37" s="7">
        <f>IFERROR(IF(MONTH($A$35)=MONTH($A$35+2),$A$35+2,""),"")</f>
        <v>42673</v>
      </c>
      <c r="B37" s="3" t="str">
        <f t="shared" si="0"/>
        <v/>
      </c>
      <c r="C37" s="3"/>
      <c r="D37" s="3" t="str">
        <f t="shared" si="1"/>
        <v/>
      </c>
      <c r="E37" s="3"/>
      <c r="F37" s="3" t="str">
        <f t="shared" si="2"/>
        <v/>
      </c>
      <c r="H37" s="10" t="str">
        <f t="shared" si="3"/>
        <v/>
      </c>
      <c r="I37">
        <f t="shared" si="5"/>
        <v>0</v>
      </c>
      <c r="J37" s="10">
        <f t="shared" si="6"/>
        <v>0</v>
      </c>
    </row>
    <row r="38" spans="1:10" x14ac:dyDescent="0.25">
      <c r="A38" s="7">
        <f>IFERROR(IF(MONTH($A$35)=MONTH($A$35+3),$A$35+3,""),"")</f>
        <v>42674</v>
      </c>
      <c r="B38" s="3">
        <f t="shared" si="0"/>
        <v>0.15873015873015872</v>
      </c>
      <c r="C38" s="3"/>
      <c r="D38" s="3">
        <f t="shared" si="1"/>
        <v>0.15873015873015872</v>
      </c>
      <c r="E38" s="3"/>
      <c r="F38" s="3" t="str">
        <f t="shared" si="2"/>
        <v/>
      </c>
      <c r="H38" s="10" t="str">
        <f t="shared" si="3"/>
        <v/>
      </c>
      <c r="I38" t="str">
        <f t="shared" si="5"/>
        <v/>
      </c>
      <c r="J38" s="10" t="str">
        <f t="shared" si="6"/>
        <v/>
      </c>
    </row>
    <row r="39" spans="1:10" x14ac:dyDescent="0.25">
      <c r="A39" s="5" t="s">
        <v>5</v>
      </c>
      <c r="B39" s="4">
        <f>SUM(B8:B38)</f>
        <v>3.3333333333333317</v>
      </c>
      <c r="C39" s="4">
        <f t="shared" ref="C39:E39" si="7">SUM(C8:C38)</f>
        <v>0</v>
      </c>
      <c r="D39" s="4">
        <f t="shared" si="7"/>
        <v>3.3333333333333317</v>
      </c>
      <c r="E39" s="4">
        <f t="shared" si="7"/>
        <v>0</v>
      </c>
      <c r="F39" s="3">
        <f>ABS((C39+E39)-(B39+D39))</f>
        <v>6.6666666666666634</v>
      </c>
      <c r="G39">
        <f>COUNTIF(G8:G38,"ja")</f>
        <v>0</v>
      </c>
    </row>
  </sheetData>
  <mergeCells count="3">
    <mergeCell ref="A1:G1"/>
    <mergeCell ref="A3:B3"/>
    <mergeCell ref="C3:G3"/>
  </mergeCells>
  <conditionalFormatting sqref="F39">
    <cfRule type="expression" dxfId="38" priority="28">
      <formula>$C39+$E39&gt;$B39+$D39</formula>
    </cfRule>
    <cfRule type="expression" dxfId="37" priority="29">
      <formula>$C39+$E39&lt;$B39+$D39</formula>
    </cfRule>
  </conditionalFormatting>
  <conditionalFormatting sqref="F39">
    <cfRule type="expression" dxfId="36" priority="26">
      <formula>$G39="ja"</formula>
    </cfRule>
  </conditionalFormatting>
  <conditionalFormatting sqref="F39">
    <cfRule type="expression" dxfId="35" priority="25">
      <formula>$G39="ja"</formula>
    </cfRule>
  </conditionalFormatting>
  <conditionalFormatting sqref="F8:F38">
    <cfRule type="expression" dxfId="34" priority="18">
      <formula>$C8+$E8&gt;$B8+$D8</formula>
    </cfRule>
    <cfRule type="expression" dxfId="33" priority="19">
      <formula>$C8+$E8&lt;$B8+$D8</formula>
    </cfRule>
  </conditionalFormatting>
  <conditionalFormatting sqref="D8:D38">
    <cfRule type="expression" dxfId="32" priority="16">
      <formula>$D8=0</formula>
    </cfRule>
  </conditionalFormatting>
  <conditionalFormatting sqref="A8:H38">
    <cfRule type="expression" dxfId="31" priority="15">
      <formula>OR(WEEKDAY($A8,2)=6,WEEKDAY($A8,2)=7)</formula>
    </cfRule>
    <cfRule type="expression" dxfId="30" priority="17">
      <formula>$G8="ja"</formula>
    </cfRule>
  </conditionalFormatting>
  <conditionalFormatting sqref="J8:J38">
    <cfRule type="expression" dxfId="29" priority="3">
      <formula>OR(WEEKDAY($A8,2)=6,WEEKDAY($A8,2)=7)</formula>
    </cfRule>
    <cfRule type="expression" dxfId="28" priority="4">
      <formula>$G8="ja"</formula>
    </cfRule>
  </conditionalFormatting>
  <conditionalFormatting sqref="I8:I38">
    <cfRule type="expression" dxfId="27" priority="1">
      <formula>OR(WEEKDAY($A8,2)=6,WEEKDAY($A8,2)=7)</formula>
    </cfRule>
    <cfRule type="expression" dxfId="26" priority="2">
      <formula>$G8="ja"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9"/>
  <sheetViews>
    <sheetView workbookViewId="0">
      <selection sqref="A1:G1"/>
    </sheetView>
  </sheetViews>
  <sheetFormatPr baseColWidth="10" defaultRowHeight="15" x14ac:dyDescent="0.25"/>
  <cols>
    <col min="1" max="1" width="18" customWidth="1"/>
    <col min="6" max="6" width="12.85546875" customWidth="1"/>
  </cols>
  <sheetData>
    <row r="1" spans="1:10" ht="15.75" x14ac:dyDescent="0.25">
      <c r="A1" s="13" t="s">
        <v>0</v>
      </c>
      <c r="B1" s="13"/>
      <c r="C1" s="13"/>
      <c r="D1" s="13"/>
      <c r="E1" s="13"/>
      <c r="F1" s="13"/>
      <c r="G1" s="13"/>
    </row>
    <row r="3" spans="1:10" x14ac:dyDescent="0.25">
      <c r="A3" s="15" t="str">
        <f>Übersicht!A3</f>
        <v>Name des Mitarbeiters</v>
      </c>
      <c r="B3" s="15"/>
      <c r="C3" s="15" t="str">
        <f>Übersicht!C3</f>
        <v>Max Muster</v>
      </c>
      <c r="D3" s="15"/>
      <c r="E3" s="15"/>
      <c r="F3" s="15"/>
      <c r="G3" s="15"/>
    </row>
    <row r="4" spans="1:10" x14ac:dyDescent="0.25">
      <c r="F4" t="s">
        <v>27</v>
      </c>
      <c r="G4" s="9">
        <v>15</v>
      </c>
    </row>
    <row r="5" spans="1:10" x14ac:dyDescent="0.25">
      <c r="A5" t="s">
        <v>1</v>
      </c>
      <c r="B5" s="6" t="s">
        <v>21</v>
      </c>
      <c r="C5" t="s">
        <v>2</v>
      </c>
      <c r="D5" s="6">
        <f>Übersicht!E5</f>
        <v>2016</v>
      </c>
      <c r="F5" t="s">
        <v>25</v>
      </c>
      <c r="G5" s="8">
        <v>160</v>
      </c>
    </row>
    <row r="7" spans="1:10" x14ac:dyDescent="0.25">
      <c r="A7" s="1" t="s">
        <v>3</v>
      </c>
      <c r="B7" t="s">
        <v>7</v>
      </c>
      <c r="C7" t="s">
        <v>8</v>
      </c>
      <c r="D7" t="s">
        <v>9</v>
      </c>
      <c r="E7" t="s">
        <v>10</v>
      </c>
      <c r="F7" t="s">
        <v>4</v>
      </c>
      <c r="G7" t="s">
        <v>6</v>
      </c>
      <c r="H7" t="s">
        <v>28</v>
      </c>
      <c r="I7" s="12" t="s">
        <v>29</v>
      </c>
      <c r="J7" s="12" t="s">
        <v>30</v>
      </c>
    </row>
    <row r="8" spans="1:10" x14ac:dyDescent="0.25">
      <c r="A8" s="7">
        <f>IFERROR(DATEVALUE(CONCATENATE(1,B5,D5)),"")</f>
        <v>42675</v>
      </c>
      <c r="B8" s="3">
        <f>IFERROR(IF(OR(WEEKDAY(A8,2)=6,WEEKDAY(A8,2)=7),"",$G$5/NETWORKDAYS($A$8,EOMONTH($A$8,0))/24/2),"")</f>
        <v>0.15151515151515152</v>
      </c>
      <c r="C8" s="3"/>
      <c r="D8" s="3">
        <f>B8</f>
        <v>0.15151515151515152</v>
      </c>
      <c r="E8" s="3"/>
      <c r="F8" s="3" t="str">
        <f>IF(OR(B8="",C8="",D8="",E8=""),"",ABS((C8+E8)-(B8+D8)))</f>
        <v/>
      </c>
      <c r="H8" s="10" t="str">
        <f>IF(OR(B8="",C8="",D8="",E8=""),"",(C8+E8)*24*$G$4)</f>
        <v/>
      </c>
      <c r="I8" t="str">
        <f>IF(WEEKDAY(A8,2)=7,COUNTIF(G8:G8,"ja"),"")</f>
        <v/>
      </c>
      <c r="J8" s="10" t="str">
        <f>IF(WEEKDAY(A8,2)=7,SUM(H8:H8),"")</f>
        <v/>
      </c>
    </row>
    <row r="9" spans="1:10" x14ac:dyDescent="0.25">
      <c r="A9" s="7">
        <f>IFERROR(A8+1,"")</f>
        <v>42676</v>
      </c>
      <c r="B9" s="3">
        <f t="shared" ref="B9:B38" si="0">IFERROR(IF(OR(WEEKDAY(A9,2)=6,WEEKDAY(A9,2)=7),"",$G$5/NETWORKDAYS($A$8,EOMONTH($A$8,0))/24/2),"")</f>
        <v>0.15151515151515152</v>
      </c>
      <c r="C9" s="3"/>
      <c r="D9" s="3">
        <f t="shared" ref="D9:D38" si="1">B9</f>
        <v>0.15151515151515152</v>
      </c>
      <c r="E9" s="3"/>
      <c r="F9" s="3" t="str">
        <f t="shared" ref="F9:F38" si="2">IF(OR(B9="",C9="",D9="",E9=""),"",ABS((C9+E9)-(B9+D9)))</f>
        <v/>
      </c>
      <c r="H9" s="10" t="str">
        <f t="shared" ref="H9:H38" si="3">IF(OR(B9="",C9="",D9="",E9=""),"",(C9+E9)*24*$G$4)</f>
        <v/>
      </c>
      <c r="I9" t="str">
        <f>IF(WEEKDAY(A9,2)=7,COUNTIF(G8:G9,"ja"),"")</f>
        <v/>
      </c>
      <c r="J9" s="10" t="str">
        <f>IF(WEEKDAY(A9,2)=7,SUM(H8:H9),"")</f>
        <v/>
      </c>
    </row>
    <row r="10" spans="1:10" x14ac:dyDescent="0.25">
      <c r="A10" s="7">
        <f t="shared" ref="A10:A35" si="4">IFERROR(A9+1,"")</f>
        <v>42677</v>
      </c>
      <c r="B10" s="3">
        <f t="shared" si="0"/>
        <v>0.15151515151515152</v>
      </c>
      <c r="C10" s="3"/>
      <c r="D10" s="3">
        <f t="shared" si="1"/>
        <v>0.15151515151515152</v>
      </c>
      <c r="E10" s="3"/>
      <c r="F10" s="3" t="str">
        <f t="shared" si="2"/>
        <v/>
      </c>
      <c r="H10" s="10" t="str">
        <f t="shared" si="3"/>
        <v/>
      </c>
      <c r="I10" t="str">
        <f>IF(WEEKDAY(A10,2)=7,COUNTIF(G8:G10,"ja"),"")</f>
        <v/>
      </c>
      <c r="J10" s="10" t="str">
        <f>IF(WEEKDAY(A10,2)=7,SUM(H8:H10),"")</f>
        <v/>
      </c>
    </row>
    <row r="11" spans="1:10" x14ac:dyDescent="0.25">
      <c r="A11" s="7">
        <f t="shared" si="4"/>
        <v>42678</v>
      </c>
      <c r="B11" s="3">
        <f t="shared" si="0"/>
        <v>0.15151515151515152</v>
      </c>
      <c r="C11" s="3"/>
      <c r="D11" s="3">
        <f t="shared" si="1"/>
        <v>0.15151515151515152</v>
      </c>
      <c r="E11" s="3"/>
      <c r="F11" s="3" t="str">
        <f t="shared" si="2"/>
        <v/>
      </c>
      <c r="H11" s="10" t="str">
        <f t="shared" si="3"/>
        <v/>
      </c>
      <c r="I11" t="str">
        <f>IF(WEEKDAY(A11,2)=7,COUNTIF(G8:G11,"ja"),"")</f>
        <v/>
      </c>
      <c r="J11" s="10" t="str">
        <f>IF(WEEKDAY(A11,2)=7,SUM(H8:H11),"")</f>
        <v/>
      </c>
    </row>
    <row r="12" spans="1:10" x14ac:dyDescent="0.25">
      <c r="A12" s="7">
        <f t="shared" si="4"/>
        <v>42679</v>
      </c>
      <c r="B12" s="3" t="str">
        <f t="shared" si="0"/>
        <v/>
      </c>
      <c r="C12" s="3"/>
      <c r="D12" s="3" t="str">
        <f t="shared" si="1"/>
        <v/>
      </c>
      <c r="E12" s="3"/>
      <c r="F12" s="3" t="str">
        <f t="shared" si="2"/>
        <v/>
      </c>
      <c r="H12" s="10" t="str">
        <f t="shared" si="3"/>
        <v/>
      </c>
      <c r="I12" t="str">
        <f>IF(WEEKDAY(A12,2)=7,COUNTIF(G8:G12,"ja"),"")</f>
        <v/>
      </c>
      <c r="J12" s="10" t="str">
        <f>IF(WEEKDAY(A12,2)=7,SUM(H8:H12),"")</f>
        <v/>
      </c>
    </row>
    <row r="13" spans="1:10" x14ac:dyDescent="0.25">
      <c r="A13" s="7">
        <f t="shared" si="4"/>
        <v>42680</v>
      </c>
      <c r="B13" s="3" t="str">
        <f t="shared" si="0"/>
        <v/>
      </c>
      <c r="C13" s="3"/>
      <c r="D13" s="3" t="str">
        <f t="shared" si="1"/>
        <v/>
      </c>
      <c r="E13" s="3"/>
      <c r="F13" s="3" t="str">
        <f t="shared" si="2"/>
        <v/>
      </c>
      <c r="H13" s="10" t="str">
        <f t="shared" si="3"/>
        <v/>
      </c>
      <c r="I13">
        <f>IF(WEEKDAY(A13,2)=7,COUNTIF(G8:G13,"ja"),"")</f>
        <v>0</v>
      </c>
      <c r="J13" s="10">
        <f>IF(WEEKDAY(A13,2)=7,SUM(H8:H13),"")</f>
        <v>0</v>
      </c>
    </row>
    <row r="14" spans="1:10" x14ac:dyDescent="0.25">
      <c r="A14" s="7">
        <f t="shared" si="4"/>
        <v>42681</v>
      </c>
      <c r="B14" s="3">
        <f t="shared" si="0"/>
        <v>0.15151515151515152</v>
      </c>
      <c r="C14" s="3"/>
      <c r="D14" s="3">
        <f t="shared" si="1"/>
        <v>0.15151515151515152</v>
      </c>
      <c r="E14" s="3"/>
      <c r="F14" s="3" t="str">
        <f t="shared" si="2"/>
        <v/>
      </c>
      <c r="H14" s="10" t="str">
        <f t="shared" si="3"/>
        <v/>
      </c>
      <c r="I14" t="str">
        <f>IFERROR(IF(WEEKDAY(A14,2)=7,COUNTIF(G8:G14,"ja"),""),"")</f>
        <v/>
      </c>
      <c r="J14" s="10" t="str">
        <f>IFERROR(IF(WEEKDAY(A14,2)=7,SUM(H8:H14),""),"")</f>
        <v/>
      </c>
    </row>
    <row r="15" spans="1:10" x14ac:dyDescent="0.25">
      <c r="A15" s="7">
        <f t="shared" si="4"/>
        <v>42682</v>
      </c>
      <c r="B15" s="3">
        <f t="shared" si="0"/>
        <v>0.15151515151515152</v>
      </c>
      <c r="C15" s="3"/>
      <c r="D15" s="3">
        <f t="shared" si="1"/>
        <v>0.15151515151515152</v>
      </c>
      <c r="E15" s="3"/>
      <c r="F15" s="3" t="str">
        <f t="shared" si="2"/>
        <v/>
      </c>
      <c r="H15" s="10" t="str">
        <f t="shared" si="3"/>
        <v/>
      </c>
      <c r="I15" t="str">
        <f t="shared" ref="I15:I38" si="5">IFERROR(IF(WEEKDAY(A15,2)=7,COUNTIF(G9:G15,"ja"),""),"")</f>
        <v/>
      </c>
      <c r="J15" s="10" t="str">
        <f t="shared" ref="J15:J38" si="6">IFERROR(IF(WEEKDAY(A15,2)=7,SUM(H9:H15),""),"")</f>
        <v/>
      </c>
    </row>
    <row r="16" spans="1:10" x14ac:dyDescent="0.25">
      <c r="A16" s="7">
        <f t="shared" si="4"/>
        <v>42683</v>
      </c>
      <c r="B16" s="3">
        <f t="shared" si="0"/>
        <v>0.15151515151515152</v>
      </c>
      <c r="C16" s="3"/>
      <c r="D16" s="3">
        <f t="shared" si="1"/>
        <v>0.15151515151515152</v>
      </c>
      <c r="E16" s="3"/>
      <c r="F16" s="3" t="str">
        <f t="shared" si="2"/>
        <v/>
      </c>
      <c r="H16" s="10" t="str">
        <f t="shared" si="3"/>
        <v/>
      </c>
      <c r="I16" t="str">
        <f t="shared" si="5"/>
        <v/>
      </c>
      <c r="J16" s="10" t="str">
        <f t="shared" si="6"/>
        <v/>
      </c>
    </row>
    <row r="17" spans="1:10" x14ac:dyDescent="0.25">
      <c r="A17" s="7">
        <f t="shared" si="4"/>
        <v>42684</v>
      </c>
      <c r="B17" s="3">
        <f t="shared" si="0"/>
        <v>0.15151515151515152</v>
      </c>
      <c r="C17" s="3"/>
      <c r="D17" s="3">
        <f t="shared" si="1"/>
        <v>0.15151515151515152</v>
      </c>
      <c r="E17" s="3"/>
      <c r="F17" s="3" t="str">
        <f t="shared" si="2"/>
        <v/>
      </c>
      <c r="H17" s="10" t="str">
        <f t="shared" si="3"/>
        <v/>
      </c>
      <c r="I17" t="str">
        <f>IFERROR(IF(WEEKDAY(A17,2)=7,COUNTIF(G11:G17,"ja"),""),"")</f>
        <v/>
      </c>
      <c r="J17" s="10" t="str">
        <f t="shared" si="6"/>
        <v/>
      </c>
    </row>
    <row r="18" spans="1:10" x14ac:dyDescent="0.25">
      <c r="A18" s="7">
        <f t="shared" si="4"/>
        <v>42685</v>
      </c>
      <c r="B18" s="3">
        <f t="shared" si="0"/>
        <v>0.15151515151515152</v>
      </c>
      <c r="C18" s="3"/>
      <c r="D18" s="3">
        <f t="shared" si="1"/>
        <v>0.15151515151515152</v>
      </c>
      <c r="E18" s="3"/>
      <c r="F18" s="3" t="str">
        <f t="shared" si="2"/>
        <v/>
      </c>
      <c r="H18" s="10" t="str">
        <f t="shared" si="3"/>
        <v/>
      </c>
      <c r="I18" t="str">
        <f t="shared" si="5"/>
        <v/>
      </c>
      <c r="J18" s="10" t="str">
        <f t="shared" si="6"/>
        <v/>
      </c>
    </row>
    <row r="19" spans="1:10" x14ac:dyDescent="0.25">
      <c r="A19" s="7">
        <f t="shared" si="4"/>
        <v>42686</v>
      </c>
      <c r="B19" s="3" t="str">
        <f t="shared" si="0"/>
        <v/>
      </c>
      <c r="C19" s="3"/>
      <c r="D19" s="3" t="str">
        <f t="shared" si="1"/>
        <v/>
      </c>
      <c r="E19" s="3"/>
      <c r="F19" s="3" t="str">
        <f t="shared" si="2"/>
        <v/>
      </c>
      <c r="H19" s="10" t="str">
        <f t="shared" si="3"/>
        <v/>
      </c>
      <c r="I19" t="str">
        <f t="shared" si="5"/>
        <v/>
      </c>
      <c r="J19" s="10" t="str">
        <f t="shared" si="6"/>
        <v/>
      </c>
    </row>
    <row r="20" spans="1:10" x14ac:dyDescent="0.25">
      <c r="A20" s="7">
        <f t="shared" si="4"/>
        <v>42687</v>
      </c>
      <c r="B20" s="3" t="str">
        <f t="shared" si="0"/>
        <v/>
      </c>
      <c r="C20" s="3"/>
      <c r="D20" s="3" t="str">
        <f t="shared" si="1"/>
        <v/>
      </c>
      <c r="E20" s="3"/>
      <c r="F20" s="3" t="str">
        <f t="shared" si="2"/>
        <v/>
      </c>
      <c r="H20" s="10" t="str">
        <f t="shared" si="3"/>
        <v/>
      </c>
      <c r="I20">
        <f t="shared" si="5"/>
        <v>0</v>
      </c>
      <c r="J20" s="10">
        <f t="shared" si="6"/>
        <v>0</v>
      </c>
    </row>
    <row r="21" spans="1:10" x14ac:dyDescent="0.25">
      <c r="A21" s="7">
        <f t="shared" si="4"/>
        <v>42688</v>
      </c>
      <c r="B21" s="3">
        <f t="shared" si="0"/>
        <v>0.15151515151515152</v>
      </c>
      <c r="C21" s="3"/>
      <c r="D21" s="3">
        <f t="shared" si="1"/>
        <v>0.15151515151515152</v>
      </c>
      <c r="E21" s="3"/>
      <c r="F21" s="3" t="str">
        <f t="shared" si="2"/>
        <v/>
      </c>
      <c r="H21" s="10" t="str">
        <f t="shared" si="3"/>
        <v/>
      </c>
      <c r="I21" t="str">
        <f t="shared" si="5"/>
        <v/>
      </c>
      <c r="J21" s="10" t="str">
        <f t="shared" si="6"/>
        <v/>
      </c>
    </row>
    <row r="22" spans="1:10" x14ac:dyDescent="0.25">
      <c r="A22" s="7">
        <f t="shared" si="4"/>
        <v>42689</v>
      </c>
      <c r="B22" s="3">
        <f t="shared" si="0"/>
        <v>0.15151515151515152</v>
      </c>
      <c r="C22" s="3"/>
      <c r="D22" s="3">
        <f t="shared" si="1"/>
        <v>0.15151515151515152</v>
      </c>
      <c r="E22" s="3"/>
      <c r="F22" s="3" t="str">
        <f t="shared" si="2"/>
        <v/>
      </c>
      <c r="H22" s="10" t="str">
        <f t="shared" si="3"/>
        <v/>
      </c>
      <c r="I22" t="str">
        <f t="shared" si="5"/>
        <v/>
      </c>
      <c r="J22" s="10" t="str">
        <f t="shared" si="6"/>
        <v/>
      </c>
    </row>
    <row r="23" spans="1:10" x14ac:dyDescent="0.25">
      <c r="A23" s="7">
        <f t="shared" si="4"/>
        <v>42690</v>
      </c>
      <c r="B23" s="3">
        <f t="shared" si="0"/>
        <v>0.15151515151515152</v>
      </c>
      <c r="C23" s="3"/>
      <c r="D23" s="3">
        <f t="shared" si="1"/>
        <v>0.15151515151515152</v>
      </c>
      <c r="E23" s="3"/>
      <c r="F23" s="3" t="str">
        <f t="shared" si="2"/>
        <v/>
      </c>
      <c r="H23" s="10" t="str">
        <f t="shared" si="3"/>
        <v/>
      </c>
      <c r="I23" t="str">
        <f t="shared" si="5"/>
        <v/>
      </c>
      <c r="J23" s="10" t="str">
        <f t="shared" si="6"/>
        <v/>
      </c>
    </row>
    <row r="24" spans="1:10" x14ac:dyDescent="0.25">
      <c r="A24" s="7">
        <f t="shared" si="4"/>
        <v>42691</v>
      </c>
      <c r="B24" s="3">
        <f t="shared" si="0"/>
        <v>0.15151515151515152</v>
      </c>
      <c r="C24" s="3"/>
      <c r="D24" s="3">
        <f t="shared" si="1"/>
        <v>0.15151515151515152</v>
      </c>
      <c r="E24" s="3"/>
      <c r="F24" s="3" t="str">
        <f t="shared" si="2"/>
        <v/>
      </c>
      <c r="H24" s="10" t="str">
        <f t="shared" si="3"/>
        <v/>
      </c>
      <c r="I24" t="str">
        <f t="shared" si="5"/>
        <v/>
      </c>
      <c r="J24" s="10" t="str">
        <f t="shared" si="6"/>
        <v/>
      </c>
    </row>
    <row r="25" spans="1:10" x14ac:dyDescent="0.25">
      <c r="A25" s="7">
        <f t="shared" si="4"/>
        <v>42692</v>
      </c>
      <c r="B25" s="3">
        <f t="shared" si="0"/>
        <v>0.15151515151515152</v>
      </c>
      <c r="C25" s="3"/>
      <c r="D25" s="3">
        <f t="shared" si="1"/>
        <v>0.15151515151515152</v>
      </c>
      <c r="E25" s="3"/>
      <c r="F25" s="3" t="str">
        <f t="shared" si="2"/>
        <v/>
      </c>
      <c r="H25" s="10" t="str">
        <f t="shared" si="3"/>
        <v/>
      </c>
      <c r="I25" t="str">
        <f t="shared" si="5"/>
        <v/>
      </c>
      <c r="J25" s="10" t="str">
        <f t="shared" si="6"/>
        <v/>
      </c>
    </row>
    <row r="26" spans="1:10" x14ac:dyDescent="0.25">
      <c r="A26" s="7">
        <f t="shared" si="4"/>
        <v>42693</v>
      </c>
      <c r="B26" s="3" t="str">
        <f t="shared" si="0"/>
        <v/>
      </c>
      <c r="C26" s="3"/>
      <c r="D26" s="3" t="str">
        <f t="shared" si="1"/>
        <v/>
      </c>
      <c r="E26" s="3"/>
      <c r="F26" s="3" t="str">
        <f t="shared" si="2"/>
        <v/>
      </c>
      <c r="H26" s="10" t="str">
        <f t="shared" si="3"/>
        <v/>
      </c>
      <c r="I26" t="str">
        <f t="shared" si="5"/>
        <v/>
      </c>
      <c r="J26" s="10" t="str">
        <f t="shared" si="6"/>
        <v/>
      </c>
    </row>
    <row r="27" spans="1:10" x14ac:dyDescent="0.25">
      <c r="A27" s="7">
        <f t="shared" si="4"/>
        <v>42694</v>
      </c>
      <c r="B27" s="3" t="str">
        <f t="shared" si="0"/>
        <v/>
      </c>
      <c r="C27" s="3"/>
      <c r="D27" s="3" t="str">
        <f t="shared" si="1"/>
        <v/>
      </c>
      <c r="E27" s="3"/>
      <c r="F27" s="3" t="str">
        <f t="shared" si="2"/>
        <v/>
      </c>
      <c r="H27" s="10" t="str">
        <f t="shared" si="3"/>
        <v/>
      </c>
      <c r="I27">
        <f t="shared" si="5"/>
        <v>0</v>
      </c>
      <c r="J27" s="10">
        <f t="shared" si="6"/>
        <v>0</v>
      </c>
    </row>
    <row r="28" spans="1:10" x14ac:dyDescent="0.25">
      <c r="A28" s="7">
        <f t="shared" si="4"/>
        <v>42695</v>
      </c>
      <c r="B28" s="3">
        <f t="shared" si="0"/>
        <v>0.15151515151515152</v>
      </c>
      <c r="C28" s="3"/>
      <c r="D28" s="3">
        <f t="shared" si="1"/>
        <v>0.15151515151515152</v>
      </c>
      <c r="E28" s="3"/>
      <c r="F28" s="3" t="str">
        <f t="shared" si="2"/>
        <v/>
      </c>
      <c r="H28" s="10" t="str">
        <f t="shared" si="3"/>
        <v/>
      </c>
      <c r="I28" t="str">
        <f t="shared" si="5"/>
        <v/>
      </c>
      <c r="J28" s="10" t="str">
        <f t="shared" si="6"/>
        <v/>
      </c>
    </row>
    <row r="29" spans="1:10" x14ac:dyDescent="0.25">
      <c r="A29" s="7">
        <f t="shared" si="4"/>
        <v>42696</v>
      </c>
      <c r="B29" s="3">
        <f t="shared" si="0"/>
        <v>0.15151515151515152</v>
      </c>
      <c r="C29" s="3"/>
      <c r="D29" s="3">
        <f t="shared" si="1"/>
        <v>0.15151515151515152</v>
      </c>
      <c r="E29" s="3"/>
      <c r="F29" s="3" t="str">
        <f t="shared" si="2"/>
        <v/>
      </c>
      <c r="H29" s="10" t="str">
        <f t="shared" si="3"/>
        <v/>
      </c>
      <c r="I29" t="str">
        <f t="shared" si="5"/>
        <v/>
      </c>
      <c r="J29" s="10" t="str">
        <f t="shared" si="6"/>
        <v/>
      </c>
    </row>
    <row r="30" spans="1:10" x14ac:dyDescent="0.25">
      <c r="A30" s="7">
        <f t="shared" si="4"/>
        <v>42697</v>
      </c>
      <c r="B30" s="3">
        <f t="shared" si="0"/>
        <v>0.15151515151515152</v>
      </c>
      <c r="C30" s="3"/>
      <c r="D30" s="3">
        <f t="shared" si="1"/>
        <v>0.15151515151515152</v>
      </c>
      <c r="E30" s="3"/>
      <c r="F30" s="3" t="str">
        <f t="shared" si="2"/>
        <v/>
      </c>
      <c r="H30" s="10" t="str">
        <f t="shared" si="3"/>
        <v/>
      </c>
      <c r="I30" t="str">
        <f t="shared" si="5"/>
        <v/>
      </c>
      <c r="J30" s="10" t="str">
        <f t="shared" si="6"/>
        <v/>
      </c>
    </row>
    <row r="31" spans="1:10" x14ac:dyDescent="0.25">
      <c r="A31" s="7">
        <f t="shared" si="4"/>
        <v>42698</v>
      </c>
      <c r="B31" s="3">
        <f t="shared" si="0"/>
        <v>0.15151515151515152</v>
      </c>
      <c r="C31" s="3"/>
      <c r="D31" s="3">
        <f t="shared" si="1"/>
        <v>0.15151515151515152</v>
      </c>
      <c r="E31" s="3"/>
      <c r="F31" s="3" t="str">
        <f t="shared" si="2"/>
        <v/>
      </c>
      <c r="H31" s="10" t="str">
        <f t="shared" si="3"/>
        <v/>
      </c>
      <c r="I31" t="str">
        <f t="shared" si="5"/>
        <v/>
      </c>
      <c r="J31" s="10" t="str">
        <f t="shared" si="6"/>
        <v/>
      </c>
    </row>
    <row r="32" spans="1:10" x14ac:dyDescent="0.25">
      <c r="A32" s="7">
        <f t="shared" si="4"/>
        <v>42699</v>
      </c>
      <c r="B32" s="3">
        <f t="shared" si="0"/>
        <v>0.15151515151515152</v>
      </c>
      <c r="C32" s="3"/>
      <c r="D32" s="3">
        <f t="shared" si="1"/>
        <v>0.15151515151515152</v>
      </c>
      <c r="E32" s="3"/>
      <c r="F32" s="3" t="str">
        <f t="shared" si="2"/>
        <v/>
      </c>
      <c r="H32" s="10" t="str">
        <f t="shared" si="3"/>
        <v/>
      </c>
      <c r="I32" t="str">
        <f t="shared" si="5"/>
        <v/>
      </c>
      <c r="J32" s="10" t="str">
        <f t="shared" si="6"/>
        <v/>
      </c>
    </row>
    <row r="33" spans="1:10" x14ac:dyDescent="0.25">
      <c r="A33" s="7">
        <f t="shared" si="4"/>
        <v>42700</v>
      </c>
      <c r="B33" s="3" t="str">
        <f t="shared" si="0"/>
        <v/>
      </c>
      <c r="C33" s="3"/>
      <c r="D33" s="3" t="str">
        <f t="shared" si="1"/>
        <v/>
      </c>
      <c r="E33" s="3"/>
      <c r="F33" s="3" t="str">
        <f t="shared" si="2"/>
        <v/>
      </c>
      <c r="H33" s="10" t="str">
        <f t="shared" si="3"/>
        <v/>
      </c>
      <c r="I33" t="str">
        <f t="shared" si="5"/>
        <v/>
      </c>
      <c r="J33" s="10" t="str">
        <f t="shared" si="6"/>
        <v/>
      </c>
    </row>
    <row r="34" spans="1:10" x14ac:dyDescent="0.25">
      <c r="A34" s="7">
        <f t="shared" si="4"/>
        <v>42701</v>
      </c>
      <c r="B34" s="3" t="str">
        <f t="shared" si="0"/>
        <v/>
      </c>
      <c r="C34" s="3"/>
      <c r="D34" s="3" t="str">
        <f t="shared" si="1"/>
        <v/>
      </c>
      <c r="E34" s="3"/>
      <c r="F34" s="3" t="str">
        <f t="shared" si="2"/>
        <v/>
      </c>
      <c r="H34" s="10" t="str">
        <f t="shared" si="3"/>
        <v/>
      </c>
      <c r="I34">
        <f t="shared" si="5"/>
        <v>0</v>
      </c>
      <c r="J34" s="10">
        <f t="shared" si="6"/>
        <v>0</v>
      </c>
    </row>
    <row r="35" spans="1:10" x14ac:dyDescent="0.25">
      <c r="A35" s="7">
        <f t="shared" si="4"/>
        <v>42702</v>
      </c>
      <c r="B35" s="3">
        <f t="shared" si="0"/>
        <v>0.15151515151515152</v>
      </c>
      <c r="C35" s="3"/>
      <c r="D35" s="3">
        <f t="shared" si="1"/>
        <v>0.15151515151515152</v>
      </c>
      <c r="E35" s="3"/>
      <c r="F35" s="3" t="str">
        <f t="shared" si="2"/>
        <v/>
      </c>
      <c r="H35" s="10" t="str">
        <f t="shared" si="3"/>
        <v/>
      </c>
      <c r="I35" t="str">
        <f t="shared" si="5"/>
        <v/>
      </c>
      <c r="J35" s="10" t="str">
        <f t="shared" si="6"/>
        <v/>
      </c>
    </row>
    <row r="36" spans="1:10" x14ac:dyDescent="0.25">
      <c r="A36" s="7">
        <f>IFERROR(IF(MONTH($A$35)=MONTH($A$35+1),$A$35+1,""),"")</f>
        <v>42703</v>
      </c>
      <c r="B36" s="3">
        <f t="shared" si="0"/>
        <v>0.15151515151515152</v>
      </c>
      <c r="C36" s="3"/>
      <c r="D36" s="3">
        <f t="shared" si="1"/>
        <v>0.15151515151515152</v>
      </c>
      <c r="E36" s="3"/>
      <c r="F36" s="3" t="str">
        <f t="shared" si="2"/>
        <v/>
      </c>
      <c r="H36" s="10" t="str">
        <f t="shared" si="3"/>
        <v/>
      </c>
      <c r="I36" t="str">
        <f t="shared" si="5"/>
        <v/>
      </c>
      <c r="J36" s="10" t="str">
        <f t="shared" si="6"/>
        <v/>
      </c>
    </row>
    <row r="37" spans="1:10" x14ac:dyDescent="0.25">
      <c r="A37" s="7">
        <f>IFERROR(IF(MONTH($A$35)=MONTH($A$35+2),$A$35+2,""),"")</f>
        <v>42704</v>
      </c>
      <c r="B37" s="3">
        <f t="shared" si="0"/>
        <v>0.15151515151515152</v>
      </c>
      <c r="C37" s="3"/>
      <c r="D37" s="3">
        <f t="shared" si="1"/>
        <v>0.15151515151515152</v>
      </c>
      <c r="E37" s="3"/>
      <c r="F37" s="3" t="str">
        <f t="shared" si="2"/>
        <v/>
      </c>
      <c r="H37" s="10" t="str">
        <f t="shared" si="3"/>
        <v/>
      </c>
      <c r="I37" t="str">
        <f t="shared" si="5"/>
        <v/>
      </c>
      <c r="J37" s="10" t="str">
        <f t="shared" si="6"/>
        <v/>
      </c>
    </row>
    <row r="38" spans="1:10" x14ac:dyDescent="0.25">
      <c r="A38" s="7" t="str">
        <f>IFERROR(IF(MONTH($A$35)=MONTH($A$35+3),$A$35+3,""),"")</f>
        <v/>
      </c>
      <c r="B38" s="3" t="str">
        <f t="shared" si="0"/>
        <v/>
      </c>
      <c r="C38" s="3"/>
      <c r="D38" s="3" t="str">
        <f t="shared" si="1"/>
        <v/>
      </c>
      <c r="E38" s="3"/>
      <c r="F38" s="3" t="str">
        <f t="shared" si="2"/>
        <v/>
      </c>
      <c r="H38" s="10" t="str">
        <f t="shared" si="3"/>
        <v/>
      </c>
      <c r="I38" t="str">
        <f t="shared" si="5"/>
        <v/>
      </c>
      <c r="J38" s="10" t="str">
        <f t="shared" si="6"/>
        <v/>
      </c>
    </row>
    <row r="39" spans="1:10" x14ac:dyDescent="0.25">
      <c r="A39" s="5" t="s">
        <v>5</v>
      </c>
      <c r="B39" s="4">
        <f>SUM(B8:B38)</f>
        <v>3.3333333333333326</v>
      </c>
      <c r="C39" s="4">
        <f t="shared" ref="C39:E39" si="7">SUM(C8:C38)</f>
        <v>0</v>
      </c>
      <c r="D39" s="4">
        <f t="shared" si="7"/>
        <v>3.3333333333333326</v>
      </c>
      <c r="E39" s="4">
        <f t="shared" si="7"/>
        <v>0</v>
      </c>
      <c r="F39" s="3">
        <f>ABS((C39+E39)-(B39+D39))</f>
        <v>6.6666666666666652</v>
      </c>
      <c r="G39">
        <f>COUNTIF(G8:G38,"ja")</f>
        <v>0</v>
      </c>
    </row>
  </sheetData>
  <mergeCells count="3">
    <mergeCell ref="A1:G1"/>
    <mergeCell ref="A3:B3"/>
    <mergeCell ref="C3:G3"/>
  </mergeCells>
  <conditionalFormatting sqref="F39">
    <cfRule type="expression" dxfId="25" priority="28">
      <formula>$C39+$E39&gt;$B39+$D39</formula>
    </cfRule>
    <cfRule type="expression" dxfId="24" priority="29">
      <formula>$C39+$E39&lt;$B39+$D39</formula>
    </cfRule>
  </conditionalFormatting>
  <conditionalFormatting sqref="F39">
    <cfRule type="expression" dxfId="23" priority="26">
      <formula>$G39="ja"</formula>
    </cfRule>
  </conditionalFormatting>
  <conditionalFormatting sqref="F39">
    <cfRule type="expression" dxfId="22" priority="25">
      <formula>$G39="ja"</formula>
    </cfRule>
  </conditionalFormatting>
  <conditionalFormatting sqref="F8:F38">
    <cfRule type="expression" dxfId="21" priority="18">
      <formula>$C8+$E8&gt;$B8+$D8</formula>
    </cfRule>
    <cfRule type="expression" dxfId="20" priority="19">
      <formula>$C8+$E8&lt;$B8+$D8</formula>
    </cfRule>
  </conditionalFormatting>
  <conditionalFormatting sqref="D8:D38">
    <cfRule type="expression" dxfId="19" priority="16">
      <formula>$D8=0</formula>
    </cfRule>
  </conditionalFormatting>
  <conditionalFormatting sqref="A8:H38">
    <cfRule type="expression" dxfId="18" priority="15">
      <formula>OR(WEEKDAY($A8,2)=6,WEEKDAY($A8,2)=7)</formula>
    </cfRule>
    <cfRule type="expression" dxfId="17" priority="17">
      <formula>$G8="ja"</formula>
    </cfRule>
  </conditionalFormatting>
  <conditionalFormatting sqref="J8:J38">
    <cfRule type="expression" dxfId="16" priority="3">
      <formula>OR(WEEKDAY($A8,2)=6,WEEKDAY($A8,2)=7)</formula>
    </cfRule>
    <cfRule type="expression" dxfId="15" priority="4">
      <formula>$G8="ja"</formula>
    </cfRule>
  </conditionalFormatting>
  <conditionalFormatting sqref="I8:I38">
    <cfRule type="expression" dxfId="14" priority="1">
      <formula>OR(WEEKDAY($A8,2)=6,WEEKDAY($A8,2)=7)</formula>
    </cfRule>
    <cfRule type="expression" dxfId="13" priority="2">
      <formula>$G8="ja"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9"/>
  <sheetViews>
    <sheetView workbookViewId="0">
      <selection sqref="A1:G1"/>
    </sheetView>
  </sheetViews>
  <sheetFormatPr baseColWidth="10" defaultRowHeight="15" x14ac:dyDescent="0.25"/>
  <cols>
    <col min="1" max="1" width="18" customWidth="1"/>
    <col min="6" max="6" width="12.85546875" customWidth="1"/>
  </cols>
  <sheetData>
    <row r="1" spans="1:10" ht="15.75" x14ac:dyDescent="0.25">
      <c r="A1" s="13" t="s">
        <v>0</v>
      </c>
      <c r="B1" s="13"/>
      <c r="C1" s="13"/>
      <c r="D1" s="13"/>
      <c r="E1" s="13"/>
      <c r="F1" s="13"/>
      <c r="G1" s="13"/>
    </row>
    <row r="3" spans="1:10" x14ac:dyDescent="0.25">
      <c r="A3" s="15" t="str">
        <f>Übersicht!A3</f>
        <v>Name des Mitarbeiters</v>
      </c>
      <c r="B3" s="15"/>
      <c r="C3" s="15" t="str">
        <f>Übersicht!C3</f>
        <v>Max Muster</v>
      </c>
      <c r="D3" s="15"/>
      <c r="E3" s="15"/>
      <c r="F3" s="15"/>
      <c r="G3" s="15"/>
    </row>
    <row r="4" spans="1:10" x14ac:dyDescent="0.25">
      <c r="F4" t="s">
        <v>27</v>
      </c>
      <c r="G4" s="9">
        <v>15</v>
      </c>
    </row>
    <row r="5" spans="1:10" x14ac:dyDescent="0.25">
      <c r="A5" t="s">
        <v>1</v>
      </c>
      <c r="B5" s="6" t="s">
        <v>22</v>
      </c>
      <c r="C5" t="s">
        <v>2</v>
      </c>
      <c r="D5" s="6">
        <f>Übersicht!E5</f>
        <v>2016</v>
      </c>
      <c r="F5" t="s">
        <v>25</v>
      </c>
      <c r="G5" s="8">
        <v>160</v>
      </c>
    </row>
    <row r="7" spans="1:10" x14ac:dyDescent="0.25">
      <c r="A7" s="1" t="s">
        <v>3</v>
      </c>
      <c r="B7" t="s">
        <v>7</v>
      </c>
      <c r="C7" t="s">
        <v>8</v>
      </c>
      <c r="D7" t="s">
        <v>9</v>
      </c>
      <c r="E7" t="s">
        <v>10</v>
      </c>
      <c r="F7" t="s">
        <v>4</v>
      </c>
      <c r="G7" t="s">
        <v>6</v>
      </c>
      <c r="H7" t="s">
        <v>28</v>
      </c>
      <c r="I7" s="12" t="s">
        <v>29</v>
      </c>
      <c r="J7" s="12" t="s">
        <v>30</v>
      </c>
    </row>
    <row r="8" spans="1:10" x14ac:dyDescent="0.25">
      <c r="A8" s="7">
        <f>IFERROR(DATEVALUE(CONCATENATE(1,B5,D5)),"")</f>
        <v>42705</v>
      </c>
      <c r="B8" s="3">
        <f>IFERROR(IF(OR(WEEKDAY(A8,2)=6,WEEKDAY(A8,2)=7),"",$G$5/NETWORKDAYS($A$8,EOMONTH($A$8,0))/24/2),"")</f>
        <v>0.15151515151515152</v>
      </c>
      <c r="C8" s="3"/>
      <c r="D8" s="3">
        <f>B8</f>
        <v>0.15151515151515152</v>
      </c>
      <c r="E8" s="3"/>
      <c r="F8" s="3" t="str">
        <f>IF(OR(B8="",C8="",D8="",E8=""),"",ABS((C8+E8)-(B8+D8)))</f>
        <v/>
      </c>
      <c r="H8" s="10" t="str">
        <f>IF(OR(B8="",C8="",D8="",E8=""),"",(C8+E8)*24*$G$4)</f>
        <v/>
      </c>
      <c r="I8" t="str">
        <f>IF(WEEKDAY(A8,2)=7,COUNTIF(G8:G8,"ja"),"")</f>
        <v/>
      </c>
      <c r="J8" s="10" t="str">
        <f>IF(WEEKDAY(A8,2)=7,SUM(H8:H8),"")</f>
        <v/>
      </c>
    </row>
    <row r="9" spans="1:10" x14ac:dyDescent="0.25">
      <c r="A9" s="7">
        <f>IFERROR(A8+1,"")</f>
        <v>42706</v>
      </c>
      <c r="B9" s="3">
        <f t="shared" ref="B9:B38" si="0">IFERROR(IF(OR(WEEKDAY(A9,2)=6,WEEKDAY(A9,2)=7),"",$G$5/NETWORKDAYS($A$8,EOMONTH($A$8,0))/24/2),"")</f>
        <v>0.15151515151515152</v>
      </c>
      <c r="C9" s="3"/>
      <c r="D9" s="3">
        <f t="shared" ref="D9:D38" si="1">B9</f>
        <v>0.15151515151515152</v>
      </c>
      <c r="E9" s="3"/>
      <c r="F9" s="3" t="str">
        <f t="shared" ref="F9:F38" si="2">IF(OR(B9="",C9="",D9="",E9=""),"",ABS((C9+E9)-(B9+D9)))</f>
        <v/>
      </c>
      <c r="H9" s="10" t="str">
        <f t="shared" ref="H9:H38" si="3">IF(OR(B9="",C9="",D9="",E9=""),"",(C9+E9)*24*$G$4)</f>
        <v/>
      </c>
      <c r="I9" t="str">
        <f>IF(WEEKDAY(A9,2)=7,COUNTIF(G8:G9,"ja"),"")</f>
        <v/>
      </c>
      <c r="J9" s="10" t="str">
        <f>IF(WEEKDAY(A9,2)=7,SUM(H8:H9),"")</f>
        <v/>
      </c>
    </row>
    <row r="10" spans="1:10" x14ac:dyDescent="0.25">
      <c r="A10" s="7">
        <f t="shared" ref="A10:A35" si="4">IFERROR(A9+1,"")</f>
        <v>42707</v>
      </c>
      <c r="B10" s="3" t="str">
        <f t="shared" si="0"/>
        <v/>
      </c>
      <c r="C10" s="3"/>
      <c r="D10" s="3" t="str">
        <f t="shared" si="1"/>
        <v/>
      </c>
      <c r="E10" s="3"/>
      <c r="F10" s="3" t="str">
        <f t="shared" si="2"/>
        <v/>
      </c>
      <c r="H10" s="10" t="str">
        <f t="shared" si="3"/>
        <v/>
      </c>
      <c r="I10" t="str">
        <f>IF(WEEKDAY(A10,2)=7,COUNTIF(G8:G10,"ja"),"")</f>
        <v/>
      </c>
      <c r="J10" s="10" t="str">
        <f>IF(WEEKDAY(A10,2)=7,SUM(H8:H10),"")</f>
        <v/>
      </c>
    </row>
    <row r="11" spans="1:10" x14ac:dyDescent="0.25">
      <c r="A11" s="7">
        <f t="shared" si="4"/>
        <v>42708</v>
      </c>
      <c r="B11" s="3" t="str">
        <f t="shared" si="0"/>
        <v/>
      </c>
      <c r="C11" s="3"/>
      <c r="D11" s="3" t="str">
        <f t="shared" si="1"/>
        <v/>
      </c>
      <c r="E11" s="3"/>
      <c r="F11" s="3" t="str">
        <f t="shared" si="2"/>
        <v/>
      </c>
      <c r="H11" s="10" t="str">
        <f t="shared" si="3"/>
        <v/>
      </c>
      <c r="I11">
        <f>IF(WEEKDAY(A11,2)=7,COUNTIF(G8:G11,"ja"),"")</f>
        <v>0</v>
      </c>
      <c r="J11" s="10">
        <f>IF(WEEKDAY(A11,2)=7,SUM(H8:H11),"")</f>
        <v>0</v>
      </c>
    </row>
    <row r="12" spans="1:10" x14ac:dyDescent="0.25">
      <c r="A12" s="7">
        <f t="shared" si="4"/>
        <v>42709</v>
      </c>
      <c r="B12" s="3">
        <f t="shared" si="0"/>
        <v>0.15151515151515152</v>
      </c>
      <c r="C12" s="3"/>
      <c r="D12" s="3">
        <f t="shared" si="1"/>
        <v>0.15151515151515152</v>
      </c>
      <c r="E12" s="3"/>
      <c r="F12" s="3" t="str">
        <f t="shared" si="2"/>
        <v/>
      </c>
      <c r="H12" s="10" t="str">
        <f t="shared" si="3"/>
        <v/>
      </c>
      <c r="I12" t="str">
        <f>IF(WEEKDAY(A12,2)=7,COUNTIF(G8:G12,"ja"),"")</f>
        <v/>
      </c>
      <c r="J12" s="10" t="str">
        <f>IF(WEEKDAY(A12,2)=7,SUM(H8:H12),"")</f>
        <v/>
      </c>
    </row>
    <row r="13" spans="1:10" x14ac:dyDescent="0.25">
      <c r="A13" s="7">
        <f t="shared" si="4"/>
        <v>42710</v>
      </c>
      <c r="B13" s="3">
        <f t="shared" si="0"/>
        <v>0.15151515151515152</v>
      </c>
      <c r="C13" s="3"/>
      <c r="D13" s="3">
        <f t="shared" si="1"/>
        <v>0.15151515151515152</v>
      </c>
      <c r="E13" s="3"/>
      <c r="F13" s="3" t="str">
        <f t="shared" si="2"/>
        <v/>
      </c>
      <c r="H13" s="10" t="str">
        <f t="shared" si="3"/>
        <v/>
      </c>
      <c r="I13" t="str">
        <f>IF(WEEKDAY(A13,2)=7,COUNTIF(G8:G13,"ja"),"")</f>
        <v/>
      </c>
      <c r="J13" s="10" t="str">
        <f>IF(WEEKDAY(A13,2)=7,SUM(H8:H13),"")</f>
        <v/>
      </c>
    </row>
    <row r="14" spans="1:10" x14ac:dyDescent="0.25">
      <c r="A14" s="7">
        <f t="shared" si="4"/>
        <v>42711</v>
      </c>
      <c r="B14" s="3">
        <f t="shared" si="0"/>
        <v>0.15151515151515152</v>
      </c>
      <c r="C14" s="3"/>
      <c r="D14" s="3">
        <f t="shared" si="1"/>
        <v>0.15151515151515152</v>
      </c>
      <c r="E14" s="3"/>
      <c r="F14" s="3" t="str">
        <f t="shared" si="2"/>
        <v/>
      </c>
      <c r="H14" s="10" t="str">
        <f t="shared" si="3"/>
        <v/>
      </c>
      <c r="I14" t="str">
        <f>IFERROR(IF(WEEKDAY(A14,2)=7,COUNTIF(G8:G14,"ja"),""),"")</f>
        <v/>
      </c>
      <c r="J14" s="10" t="str">
        <f>IFERROR(IF(WEEKDAY(A14,2)=7,SUM(H8:H14),""),"")</f>
        <v/>
      </c>
    </row>
    <row r="15" spans="1:10" x14ac:dyDescent="0.25">
      <c r="A15" s="7">
        <f t="shared" si="4"/>
        <v>42712</v>
      </c>
      <c r="B15" s="3">
        <f t="shared" si="0"/>
        <v>0.15151515151515152</v>
      </c>
      <c r="C15" s="3"/>
      <c r="D15" s="3">
        <f t="shared" si="1"/>
        <v>0.15151515151515152</v>
      </c>
      <c r="E15" s="3"/>
      <c r="F15" s="3" t="str">
        <f t="shared" si="2"/>
        <v/>
      </c>
      <c r="H15" s="10" t="str">
        <f t="shared" si="3"/>
        <v/>
      </c>
      <c r="I15" t="str">
        <f t="shared" ref="I15:I38" si="5">IFERROR(IF(WEEKDAY(A15,2)=7,COUNTIF(G9:G15,"ja"),""),"")</f>
        <v/>
      </c>
      <c r="J15" s="10" t="str">
        <f t="shared" ref="J15:J38" si="6">IFERROR(IF(WEEKDAY(A15,2)=7,SUM(H9:H15),""),"")</f>
        <v/>
      </c>
    </row>
    <row r="16" spans="1:10" x14ac:dyDescent="0.25">
      <c r="A16" s="7">
        <f t="shared" si="4"/>
        <v>42713</v>
      </c>
      <c r="B16" s="3">
        <f t="shared" si="0"/>
        <v>0.15151515151515152</v>
      </c>
      <c r="C16" s="3"/>
      <c r="D16" s="3">
        <f t="shared" si="1"/>
        <v>0.15151515151515152</v>
      </c>
      <c r="E16" s="3"/>
      <c r="F16" s="3" t="str">
        <f t="shared" si="2"/>
        <v/>
      </c>
      <c r="H16" s="10" t="str">
        <f t="shared" si="3"/>
        <v/>
      </c>
      <c r="I16" t="str">
        <f t="shared" si="5"/>
        <v/>
      </c>
      <c r="J16" s="10" t="str">
        <f t="shared" si="6"/>
        <v/>
      </c>
    </row>
    <row r="17" spans="1:10" x14ac:dyDescent="0.25">
      <c r="A17" s="7">
        <f t="shared" si="4"/>
        <v>42714</v>
      </c>
      <c r="B17" s="3" t="str">
        <f t="shared" si="0"/>
        <v/>
      </c>
      <c r="C17" s="3"/>
      <c r="D17" s="3" t="str">
        <f t="shared" si="1"/>
        <v/>
      </c>
      <c r="E17" s="3"/>
      <c r="F17" s="3" t="str">
        <f t="shared" si="2"/>
        <v/>
      </c>
      <c r="H17" s="10" t="str">
        <f t="shared" si="3"/>
        <v/>
      </c>
      <c r="I17" t="str">
        <f>IFERROR(IF(WEEKDAY(A17,2)=7,COUNTIF(G11:G17,"ja"),""),"")</f>
        <v/>
      </c>
      <c r="J17" s="10" t="str">
        <f t="shared" si="6"/>
        <v/>
      </c>
    </row>
    <row r="18" spans="1:10" x14ac:dyDescent="0.25">
      <c r="A18" s="7">
        <f t="shared" si="4"/>
        <v>42715</v>
      </c>
      <c r="B18" s="3" t="str">
        <f t="shared" si="0"/>
        <v/>
      </c>
      <c r="C18" s="3"/>
      <c r="D18" s="3" t="str">
        <f t="shared" si="1"/>
        <v/>
      </c>
      <c r="E18" s="3"/>
      <c r="F18" s="3" t="str">
        <f t="shared" si="2"/>
        <v/>
      </c>
      <c r="H18" s="10" t="str">
        <f t="shared" si="3"/>
        <v/>
      </c>
      <c r="I18">
        <f t="shared" si="5"/>
        <v>0</v>
      </c>
      <c r="J18" s="10">
        <f t="shared" si="6"/>
        <v>0</v>
      </c>
    </row>
    <row r="19" spans="1:10" x14ac:dyDescent="0.25">
      <c r="A19" s="7">
        <f t="shared" si="4"/>
        <v>42716</v>
      </c>
      <c r="B19" s="3">
        <f t="shared" si="0"/>
        <v>0.15151515151515152</v>
      </c>
      <c r="C19" s="3"/>
      <c r="D19" s="3">
        <f t="shared" si="1"/>
        <v>0.15151515151515152</v>
      </c>
      <c r="E19" s="3"/>
      <c r="F19" s="3" t="str">
        <f t="shared" si="2"/>
        <v/>
      </c>
      <c r="H19" s="10" t="str">
        <f t="shared" si="3"/>
        <v/>
      </c>
      <c r="I19" t="str">
        <f t="shared" si="5"/>
        <v/>
      </c>
      <c r="J19" s="10" t="str">
        <f t="shared" si="6"/>
        <v/>
      </c>
    </row>
    <row r="20" spans="1:10" x14ac:dyDescent="0.25">
      <c r="A20" s="7">
        <f t="shared" si="4"/>
        <v>42717</v>
      </c>
      <c r="B20" s="3">
        <f t="shared" si="0"/>
        <v>0.15151515151515152</v>
      </c>
      <c r="C20" s="3"/>
      <c r="D20" s="3">
        <f t="shared" si="1"/>
        <v>0.15151515151515152</v>
      </c>
      <c r="E20" s="3"/>
      <c r="F20" s="3" t="str">
        <f t="shared" si="2"/>
        <v/>
      </c>
      <c r="H20" s="10" t="str">
        <f t="shared" si="3"/>
        <v/>
      </c>
      <c r="I20" t="str">
        <f t="shared" si="5"/>
        <v/>
      </c>
      <c r="J20" s="10" t="str">
        <f t="shared" si="6"/>
        <v/>
      </c>
    </row>
    <row r="21" spans="1:10" x14ac:dyDescent="0.25">
      <c r="A21" s="7">
        <f t="shared" si="4"/>
        <v>42718</v>
      </c>
      <c r="B21" s="3">
        <f t="shared" si="0"/>
        <v>0.15151515151515152</v>
      </c>
      <c r="C21" s="3"/>
      <c r="D21" s="3">
        <f t="shared" si="1"/>
        <v>0.15151515151515152</v>
      </c>
      <c r="E21" s="3"/>
      <c r="F21" s="3" t="str">
        <f t="shared" si="2"/>
        <v/>
      </c>
      <c r="H21" s="10" t="str">
        <f t="shared" si="3"/>
        <v/>
      </c>
      <c r="I21" t="str">
        <f t="shared" si="5"/>
        <v/>
      </c>
      <c r="J21" s="10" t="str">
        <f t="shared" si="6"/>
        <v/>
      </c>
    </row>
    <row r="22" spans="1:10" x14ac:dyDescent="0.25">
      <c r="A22" s="7">
        <f t="shared" si="4"/>
        <v>42719</v>
      </c>
      <c r="B22" s="3">
        <f t="shared" si="0"/>
        <v>0.15151515151515152</v>
      </c>
      <c r="C22" s="3"/>
      <c r="D22" s="3">
        <f t="shared" si="1"/>
        <v>0.15151515151515152</v>
      </c>
      <c r="E22" s="3"/>
      <c r="F22" s="3" t="str">
        <f t="shared" si="2"/>
        <v/>
      </c>
      <c r="H22" s="10" t="str">
        <f t="shared" si="3"/>
        <v/>
      </c>
      <c r="I22" t="str">
        <f t="shared" si="5"/>
        <v/>
      </c>
      <c r="J22" s="10" t="str">
        <f t="shared" si="6"/>
        <v/>
      </c>
    </row>
    <row r="23" spans="1:10" x14ac:dyDescent="0.25">
      <c r="A23" s="7">
        <f t="shared" si="4"/>
        <v>42720</v>
      </c>
      <c r="B23" s="3">
        <f t="shared" si="0"/>
        <v>0.15151515151515152</v>
      </c>
      <c r="C23" s="3"/>
      <c r="D23" s="3">
        <f t="shared" si="1"/>
        <v>0.15151515151515152</v>
      </c>
      <c r="E23" s="3"/>
      <c r="F23" s="3" t="str">
        <f t="shared" si="2"/>
        <v/>
      </c>
      <c r="H23" s="10" t="str">
        <f t="shared" si="3"/>
        <v/>
      </c>
      <c r="I23" t="str">
        <f t="shared" si="5"/>
        <v/>
      </c>
      <c r="J23" s="10" t="str">
        <f t="shared" si="6"/>
        <v/>
      </c>
    </row>
    <row r="24" spans="1:10" x14ac:dyDescent="0.25">
      <c r="A24" s="7">
        <f t="shared" si="4"/>
        <v>42721</v>
      </c>
      <c r="B24" s="3" t="str">
        <f t="shared" si="0"/>
        <v/>
      </c>
      <c r="C24" s="3"/>
      <c r="D24" s="3" t="str">
        <f t="shared" si="1"/>
        <v/>
      </c>
      <c r="E24" s="3"/>
      <c r="F24" s="3" t="str">
        <f t="shared" si="2"/>
        <v/>
      </c>
      <c r="H24" s="10" t="str">
        <f t="shared" si="3"/>
        <v/>
      </c>
      <c r="I24" t="str">
        <f t="shared" si="5"/>
        <v/>
      </c>
      <c r="J24" s="10" t="str">
        <f t="shared" si="6"/>
        <v/>
      </c>
    </row>
    <row r="25" spans="1:10" x14ac:dyDescent="0.25">
      <c r="A25" s="7">
        <f t="shared" si="4"/>
        <v>42722</v>
      </c>
      <c r="B25" s="3" t="str">
        <f t="shared" si="0"/>
        <v/>
      </c>
      <c r="C25" s="3"/>
      <c r="D25" s="3" t="str">
        <f t="shared" si="1"/>
        <v/>
      </c>
      <c r="E25" s="3"/>
      <c r="F25" s="3" t="str">
        <f t="shared" si="2"/>
        <v/>
      </c>
      <c r="H25" s="10" t="str">
        <f t="shared" si="3"/>
        <v/>
      </c>
      <c r="I25">
        <f t="shared" si="5"/>
        <v>0</v>
      </c>
      <c r="J25" s="10">
        <f t="shared" si="6"/>
        <v>0</v>
      </c>
    </row>
    <row r="26" spans="1:10" x14ac:dyDescent="0.25">
      <c r="A26" s="7">
        <f t="shared" si="4"/>
        <v>42723</v>
      </c>
      <c r="B26" s="3">
        <f t="shared" si="0"/>
        <v>0.15151515151515152</v>
      </c>
      <c r="C26" s="3"/>
      <c r="D26" s="3">
        <f t="shared" si="1"/>
        <v>0.15151515151515152</v>
      </c>
      <c r="E26" s="3"/>
      <c r="F26" s="3" t="str">
        <f t="shared" si="2"/>
        <v/>
      </c>
      <c r="H26" s="10" t="str">
        <f t="shared" si="3"/>
        <v/>
      </c>
      <c r="I26" t="str">
        <f t="shared" si="5"/>
        <v/>
      </c>
      <c r="J26" s="10" t="str">
        <f t="shared" si="6"/>
        <v/>
      </c>
    </row>
    <row r="27" spans="1:10" x14ac:dyDescent="0.25">
      <c r="A27" s="7">
        <f t="shared" si="4"/>
        <v>42724</v>
      </c>
      <c r="B27" s="3">
        <f t="shared" si="0"/>
        <v>0.15151515151515152</v>
      </c>
      <c r="C27" s="3"/>
      <c r="D27" s="3">
        <f t="shared" si="1"/>
        <v>0.15151515151515152</v>
      </c>
      <c r="E27" s="3"/>
      <c r="F27" s="3" t="str">
        <f t="shared" si="2"/>
        <v/>
      </c>
      <c r="H27" s="10" t="str">
        <f t="shared" si="3"/>
        <v/>
      </c>
      <c r="I27" t="str">
        <f t="shared" si="5"/>
        <v/>
      </c>
      <c r="J27" s="10" t="str">
        <f t="shared" si="6"/>
        <v/>
      </c>
    </row>
    <row r="28" spans="1:10" x14ac:dyDescent="0.25">
      <c r="A28" s="7">
        <f t="shared" si="4"/>
        <v>42725</v>
      </c>
      <c r="B28" s="3">
        <f t="shared" si="0"/>
        <v>0.15151515151515152</v>
      </c>
      <c r="C28" s="3"/>
      <c r="D28" s="3">
        <f t="shared" si="1"/>
        <v>0.15151515151515152</v>
      </c>
      <c r="E28" s="3"/>
      <c r="F28" s="3" t="str">
        <f t="shared" si="2"/>
        <v/>
      </c>
      <c r="H28" s="10" t="str">
        <f t="shared" si="3"/>
        <v/>
      </c>
      <c r="I28" t="str">
        <f t="shared" si="5"/>
        <v/>
      </c>
      <c r="J28" s="10" t="str">
        <f t="shared" si="6"/>
        <v/>
      </c>
    </row>
    <row r="29" spans="1:10" x14ac:dyDescent="0.25">
      <c r="A29" s="7">
        <f t="shared" si="4"/>
        <v>42726</v>
      </c>
      <c r="B29" s="3">
        <f t="shared" si="0"/>
        <v>0.15151515151515152</v>
      </c>
      <c r="C29" s="3"/>
      <c r="D29" s="3">
        <f t="shared" si="1"/>
        <v>0.15151515151515152</v>
      </c>
      <c r="E29" s="3"/>
      <c r="F29" s="3" t="str">
        <f t="shared" si="2"/>
        <v/>
      </c>
      <c r="H29" s="10" t="str">
        <f t="shared" si="3"/>
        <v/>
      </c>
      <c r="I29" t="str">
        <f t="shared" si="5"/>
        <v/>
      </c>
      <c r="J29" s="10" t="str">
        <f t="shared" si="6"/>
        <v/>
      </c>
    </row>
    <row r="30" spans="1:10" x14ac:dyDescent="0.25">
      <c r="A30" s="7">
        <f t="shared" si="4"/>
        <v>42727</v>
      </c>
      <c r="B30" s="3">
        <f t="shared" si="0"/>
        <v>0.15151515151515152</v>
      </c>
      <c r="C30" s="3"/>
      <c r="D30" s="3">
        <f t="shared" si="1"/>
        <v>0.15151515151515152</v>
      </c>
      <c r="E30" s="3"/>
      <c r="F30" s="3" t="str">
        <f t="shared" si="2"/>
        <v/>
      </c>
      <c r="H30" s="10" t="str">
        <f t="shared" si="3"/>
        <v/>
      </c>
      <c r="I30" t="str">
        <f t="shared" si="5"/>
        <v/>
      </c>
      <c r="J30" s="10" t="str">
        <f t="shared" si="6"/>
        <v/>
      </c>
    </row>
    <row r="31" spans="1:10" x14ac:dyDescent="0.25">
      <c r="A31" s="7">
        <f t="shared" si="4"/>
        <v>42728</v>
      </c>
      <c r="B31" s="3" t="str">
        <f t="shared" si="0"/>
        <v/>
      </c>
      <c r="C31" s="3"/>
      <c r="D31" s="3" t="str">
        <f t="shared" si="1"/>
        <v/>
      </c>
      <c r="E31" s="3"/>
      <c r="F31" s="3" t="str">
        <f t="shared" si="2"/>
        <v/>
      </c>
      <c r="H31" s="10" t="str">
        <f t="shared" si="3"/>
        <v/>
      </c>
      <c r="I31" t="str">
        <f t="shared" si="5"/>
        <v/>
      </c>
      <c r="J31" s="10" t="str">
        <f t="shared" si="6"/>
        <v/>
      </c>
    </row>
    <row r="32" spans="1:10" x14ac:dyDescent="0.25">
      <c r="A32" s="7">
        <f t="shared" si="4"/>
        <v>42729</v>
      </c>
      <c r="B32" s="3" t="str">
        <f t="shared" si="0"/>
        <v/>
      </c>
      <c r="C32" s="3"/>
      <c r="D32" s="3" t="str">
        <f t="shared" si="1"/>
        <v/>
      </c>
      <c r="E32" s="3"/>
      <c r="F32" s="3" t="str">
        <f t="shared" si="2"/>
        <v/>
      </c>
      <c r="H32" s="10" t="str">
        <f t="shared" si="3"/>
        <v/>
      </c>
      <c r="I32">
        <f t="shared" si="5"/>
        <v>0</v>
      </c>
      <c r="J32" s="10">
        <f t="shared" si="6"/>
        <v>0</v>
      </c>
    </row>
    <row r="33" spans="1:10" x14ac:dyDescent="0.25">
      <c r="A33" s="7">
        <f t="shared" si="4"/>
        <v>42730</v>
      </c>
      <c r="B33" s="3">
        <f t="shared" si="0"/>
        <v>0.15151515151515152</v>
      </c>
      <c r="C33" s="3"/>
      <c r="D33" s="3">
        <f t="shared" si="1"/>
        <v>0.15151515151515152</v>
      </c>
      <c r="E33" s="3"/>
      <c r="F33" s="3" t="str">
        <f t="shared" si="2"/>
        <v/>
      </c>
      <c r="H33" s="10" t="str">
        <f t="shared" si="3"/>
        <v/>
      </c>
      <c r="I33" t="str">
        <f t="shared" si="5"/>
        <v/>
      </c>
      <c r="J33" s="10" t="str">
        <f t="shared" si="6"/>
        <v/>
      </c>
    </row>
    <row r="34" spans="1:10" x14ac:dyDescent="0.25">
      <c r="A34" s="7">
        <f t="shared" si="4"/>
        <v>42731</v>
      </c>
      <c r="B34" s="3">
        <f t="shared" si="0"/>
        <v>0.15151515151515152</v>
      </c>
      <c r="C34" s="3"/>
      <c r="D34" s="3">
        <f t="shared" si="1"/>
        <v>0.15151515151515152</v>
      </c>
      <c r="E34" s="3"/>
      <c r="F34" s="3" t="str">
        <f t="shared" si="2"/>
        <v/>
      </c>
      <c r="H34" s="10" t="str">
        <f t="shared" si="3"/>
        <v/>
      </c>
      <c r="I34" t="str">
        <f t="shared" si="5"/>
        <v/>
      </c>
      <c r="J34" s="10" t="str">
        <f t="shared" si="6"/>
        <v/>
      </c>
    </row>
    <row r="35" spans="1:10" x14ac:dyDescent="0.25">
      <c r="A35" s="7">
        <f t="shared" si="4"/>
        <v>42732</v>
      </c>
      <c r="B35" s="3">
        <f t="shared" si="0"/>
        <v>0.15151515151515152</v>
      </c>
      <c r="C35" s="3"/>
      <c r="D35" s="3">
        <f t="shared" si="1"/>
        <v>0.15151515151515152</v>
      </c>
      <c r="E35" s="3"/>
      <c r="F35" s="3" t="str">
        <f t="shared" si="2"/>
        <v/>
      </c>
      <c r="H35" s="10" t="str">
        <f t="shared" si="3"/>
        <v/>
      </c>
      <c r="I35" t="str">
        <f t="shared" si="5"/>
        <v/>
      </c>
      <c r="J35" s="10" t="str">
        <f t="shared" si="6"/>
        <v/>
      </c>
    </row>
    <row r="36" spans="1:10" x14ac:dyDescent="0.25">
      <c r="A36" s="7">
        <f>IFERROR(IF(MONTH($A$35)=MONTH($A$35+1),$A$35+1,""),"")</f>
        <v>42733</v>
      </c>
      <c r="B36" s="3">
        <f t="shared" si="0"/>
        <v>0.15151515151515152</v>
      </c>
      <c r="C36" s="3"/>
      <c r="D36" s="3">
        <f t="shared" si="1"/>
        <v>0.15151515151515152</v>
      </c>
      <c r="E36" s="3"/>
      <c r="F36" s="3" t="str">
        <f t="shared" si="2"/>
        <v/>
      </c>
      <c r="H36" s="10" t="str">
        <f t="shared" si="3"/>
        <v/>
      </c>
      <c r="I36" t="str">
        <f t="shared" si="5"/>
        <v/>
      </c>
      <c r="J36" s="10" t="str">
        <f t="shared" si="6"/>
        <v/>
      </c>
    </row>
    <row r="37" spans="1:10" x14ac:dyDescent="0.25">
      <c r="A37" s="7">
        <f>IFERROR(IF(MONTH($A$35)=MONTH($A$35+2),$A$35+2,""),"")</f>
        <v>42734</v>
      </c>
      <c r="B37" s="3">
        <f t="shared" si="0"/>
        <v>0.15151515151515152</v>
      </c>
      <c r="C37" s="3"/>
      <c r="D37" s="3">
        <f t="shared" si="1"/>
        <v>0.15151515151515152</v>
      </c>
      <c r="E37" s="3"/>
      <c r="F37" s="3" t="str">
        <f t="shared" si="2"/>
        <v/>
      </c>
      <c r="H37" s="10" t="str">
        <f t="shared" si="3"/>
        <v/>
      </c>
      <c r="I37" t="str">
        <f t="shared" si="5"/>
        <v/>
      </c>
      <c r="J37" s="10" t="str">
        <f t="shared" si="6"/>
        <v/>
      </c>
    </row>
    <row r="38" spans="1:10" x14ac:dyDescent="0.25">
      <c r="A38" s="7">
        <f>IFERROR(IF(MONTH($A$35)=MONTH($A$35+3),$A$35+3,""),"")</f>
        <v>42735</v>
      </c>
      <c r="B38" s="3" t="str">
        <f t="shared" si="0"/>
        <v/>
      </c>
      <c r="C38" s="3"/>
      <c r="D38" s="3" t="str">
        <f t="shared" si="1"/>
        <v/>
      </c>
      <c r="E38" s="3"/>
      <c r="F38" s="3" t="str">
        <f t="shared" si="2"/>
        <v/>
      </c>
      <c r="H38" s="10" t="str">
        <f t="shared" si="3"/>
        <v/>
      </c>
      <c r="I38" t="str">
        <f t="shared" si="5"/>
        <v/>
      </c>
      <c r="J38" s="10" t="str">
        <f t="shared" si="6"/>
        <v/>
      </c>
    </row>
    <row r="39" spans="1:10" x14ac:dyDescent="0.25">
      <c r="A39" s="5" t="s">
        <v>5</v>
      </c>
      <c r="B39" s="4">
        <f>SUM(B8:B38)</f>
        <v>3.3333333333333326</v>
      </c>
      <c r="C39" s="4">
        <f t="shared" ref="C39:E39" si="7">SUM(C8:C38)</f>
        <v>0</v>
      </c>
      <c r="D39" s="4">
        <f t="shared" si="7"/>
        <v>3.3333333333333326</v>
      </c>
      <c r="E39" s="4">
        <f t="shared" si="7"/>
        <v>0</v>
      </c>
      <c r="F39" s="3">
        <f>ABS((C39+E39)-(B39+D39))</f>
        <v>6.6666666666666652</v>
      </c>
      <c r="G39">
        <f>COUNTIF(G8:G38,"ja")</f>
        <v>0</v>
      </c>
    </row>
  </sheetData>
  <mergeCells count="3">
    <mergeCell ref="A1:G1"/>
    <mergeCell ref="A3:B3"/>
    <mergeCell ref="C3:G3"/>
  </mergeCells>
  <conditionalFormatting sqref="F39">
    <cfRule type="expression" dxfId="12" priority="28">
      <formula>$C39+$E39&gt;$B39+$D39</formula>
    </cfRule>
    <cfRule type="expression" dxfId="11" priority="29">
      <formula>$C39+$E39&lt;$B39+$D39</formula>
    </cfRule>
  </conditionalFormatting>
  <conditionalFormatting sqref="F39">
    <cfRule type="expression" dxfId="10" priority="26">
      <formula>$G39="ja"</formula>
    </cfRule>
  </conditionalFormatting>
  <conditionalFormatting sqref="F39">
    <cfRule type="expression" dxfId="9" priority="25">
      <formula>$G39="ja"</formula>
    </cfRule>
  </conditionalFormatting>
  <conditionalFormatting sqref="F8:F38">
    <cfRule type="expression" dxfId="8" priority="18">
      <formula>$C8+$E8&gt;$B8+$D8</formula>
    </cfRule>
    <cfRule type="expression" dxfId="7" priority="19">
      <formula>$C8+$E8&lt;$B8+$D8</formula>
    </cfRule>
  </conditionalFormatting>
  <conditionalFormatting sqref="D8:D38">
    <cfRule type="expression" dxfId="6" priority="16">
      <formula>$D8=0</formula>
    </cfRule>
  </conditionalFormatting>
  <conditionalFormatting sqref="A8:H38">
    <cfRule type="expression" dxfId="5" priority="15">
      <formula>OR(WEEKDAY($A8,2)=6,WEEKDAY($A8,2)=7)</formula>
    </cfRule>
    <cfRule type="expression" dxfId="4" priority="17">
      <formula>$G8="ja"</formula>
    </cfRule>
  </conditionalFormatting>
  <conditionalFormatting sqref="J8:J38">
    <cfRule type="expression" dxfId="3" priority="3">
      <formula>OR(WEEKDAY($A8,2)=6,WEEKDAY($A8,2)=7)</formula>
    </cfRule>
    <cfRule type="expression" dxfId="2" priority="4">
      <formula>$G8="ja"</formula>
    </cfRule>
  </conditionalFormatting>
  <conditionalFormatting sqref="I8:I38">
    <cfRule type="expression" dxfId="1" priority="1">
      <formula>OR(WEEKDAY($A8,2)=6,WEEKDAY($A8,2)=7)</formula>
    </cfRule>
    <cfRule type="expression" dxfId="0" priority="2">
      <formula>$G8="ja"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9"/>
  <sheetViews>
    <sheetView tabSelected="1" zoomScaleNormal="100" workbookViewId="0">
      <selection sqref="A1:G1"/>
    </sheetView>
  </sheetViews>
  <sheetFormatPr baseColWidth="10" defaultRowHeight="15" x14ac:dyDescent="0.25"/>
  <cols>
    <col min="1" max="1" width="18" customWidth="1"/>
    <col min="6" max="6" width="12.85546875" customWidth="1"/>
    <col min="9" max="9" width="8.42578125" bestFit="1" customWidth="1"/>
    <col min="10" max="10" width="11.5703125" bestFit="1" customWidth="1"/>
    <col min="11" max="11" width="14.7109375" bestFit="1" customWidth="1"/>
    <col min="12" max="13" width="13.140625" bestFit="1" customWidth="1"/>
    <col min="16" max="16" width="13.140625" bestFit="1" customWidth="1"/>
  </cols>
  <sheetData>
    <row r="1" spans="1:10" ht="15.75" x14ac:dyDescent="0.25">
      <c r="A1" s="13" t="s">
        <v>0</v>
      </c>
      <c r="B1" s="13"/>
      <c r="C1" s="13"/>
      <c r="D1" s="13"/>
      <c r="E1" s="13"/>
      <c r="F1" s="13"/>
      <c r="G1" s="13"/>
    </row>
    <row r="3" spans="1:10" x14ac:dyDescent="0.25">
      <c r="A3" s="15" t="str">
        <f>Übersicht!A3</f>
        <v>Name des Mitarbeiters</v>
      </c>
      <c r="B3" s="15"/>
      <c r="C3" s="15" t="str">
        <f>Übersicht!C3</f>
        <v>Max Muster</v>
      </c>
      <c r="D3" s="15"/>
      <c r="E3" s="15"/>
      <c r="F3" s="15"/>
      <c r="G3" s="15"/>
    </row>
    <row r="4" spans="1:10" x14ac:dyDescent="0.25">
      <c r="F4" t="s">
        <v>27</v>
      </c>
      <c r="G4" s="9">
        <v>15</v>
      </c>
    </row>
    <row r="5" spans="1:10" x14ac:dyDescent="0.25">
      <c r="A5" t="s">
        <v>1</v>
      </c>
      <c r="B5" s="6" t="s">
        <v>12</v>
      </c>
      <c r="C5" t="s">
        <v>2</v>
      </c>
      <c r="D5" s="6">
        <f>Übersicht!E5</f>
        <v>2016</v>
      </c>
      <c r="F5" t="s">
        <v>25</v>
      </c>
      <c r="G5" s="8">
        <v>160</v>
      </c>
    </row>
    <row r="7" spans="1:10" x14ac:dyDescent="0.25">
      <c r="A7" s="1" t="s">
        <v>3</v>
      </c>
      <c r="B7" t="s">
        <v>7</v>
      </c>
      <c r="C7" t="s">
        <v>8</v>
      </c>
      <c r="D7" t="s">
        <v>9</v>
      </c>
      <c r="E7" t="s">
        <v>10</v>
      </c>
      <c r="F7" t="s">
        <v>4</v>
      </c>
      <c r="G7" t="s">
        <v>6</v>
      </c>
      <c r="H7" t="s">
        <v>28</v>
      </c>
      <c r="I7" s="12" t="s">
        <v>29</v>
      </c>
      <c r="J7" s="12" t="s">
        <v>30</v>
      </c>
    </row>
    <row r="8" spans="1:10" x14ac:dyDescent="0.25">
      <c r="A8" s="7">
        <f>IFERROR(DATEVALUE(CONCATENATE(1,B5,D5)),"")</f>
        <v>42370</v>
      </c>
      <c r="B8" s="3">
        <f t="shared" ref="B8:B38" si="0">IFERROR(IF(OR(WEEKDAY(A8,2)=6,WEEKDAY(A8,2)=7),"",$G$5/NETWORKDAYS($A$8,EOMONTH($A$8,0))/24/2),"")</f>
        <v>0.15873015873015872</v>
      </c>
      <c r="C8" s="3">
        <v>0.16666666666666666</v>
      </c>
      <c r="D8" s="3">
        <f>B8</f>
        <v>0.15873015873015872</v>
      </c>
      <c r="E8" s="3">
        <v>0.14583333333333334</v>
      </c>
      <c r="F8" s="3">
        <f>IF(OR(B8="",C8="",D8="",E8=""),"",ABS((C8+E8)-(B8+D8)))</f>
        <v>4.9603174603174427E-3</v>
      </c>
      <c r="H8" s="10">
        <f>IF(OR(B8="",C8="",D8="",E8=""),"",(C8+E8)*24*$G$4)</f>
        <v>112.5</v>
      </c>
      <c r="I8" t="str">
        <f>IF(WEEKDAY(A8,2)=7,COUNTIF(G8:G8,"ja"),"")</f>
        <v/>
      </c>
      <c r="J8" s="10" t="str">
        <f>IF(WEEKDAY(A8,2)=7,SUM(H8:H8),"")</f>
        <v/>
      </c>
    </row>
    <row r="9" spans="1:10" x14ac:dyDescent="0.25">
      <c r="A9" s="7">
        <f>IFERROR(A8+1,"")</f>
        <v>42371</v>
      </c>
      <c r="B9" s="3" t="str">
        <f t="shared" si="0"/>
        <v/>
      </c>
      <c r="C9" s="3"/>
      <c r="D9" s="3" t="str">
        <f t="shared" ref="D9:D38" si="1">B9</f>
        <v/>
      </c>
      <c r="E9" s="3"/>
      <c r="F9" s="3" t="str">
        <f t="shared" ref="F9:F38" si="2">IF(OR(B9="",C9="",D9="",E9=""),"",ABS((C9+E9)-(B9+D9)))</f>
        <v/>
      </c>
      <c r="H9" s="10" t="str">
        <f t="shared" ref="H9:H38" si="3">IF(OR(B9="",C9="",D9="",E9=""),"",(C9+E9)*24*$G$4)</f>
        <v/>
      </c>
      <c r="I9" t="str">
        <f>IF(WEEKDAY(A9,2)=7,COUNTIF(G8:G9,"ja"),"")</f>
        <v/>
      </c>
      <c r="J9" s="10" t="str">
        <f>IF(WEEKDAY(A9,2)=7,SUM(H8:H9),"")</f>
        <v/>
      </c>
    </row>
    <row r="10" spans="1:10" x14ac:dyDescent="0.25">
      <c r="A10" s="7">
        <f t="shared" ref="A10:A35" si="4">IFERROR(A9+1,"")</f>
        <v>42372</v>
      </c>
      <c r="B10" s="3" t="str">
        <f t="shared" si="0"/>
        <v/>
      </c>
      <c r="C10" s="3"/>
      <c r="D10" s="3" t="str">
        <f t="shared" si="1"/>
        <v/>
      </c>
      <c r="E10" s="3"/>
      <c r="F10" s="3" t="str">
        <f t="shared" si="2"/>
        <v/>
      </c>
      <c r="H10" s="10" t="str">
        <f t="shared" si="3"/>
        <v/>
      </c>
      <c r="I10">
        <f>IF(WEEKDAY(A10,2)=7,COUNTIF(G8:G10,"ja"),"")</f>
        <v>0</v>
      </c>
      <c r="J10" s="10">
        <f>IF(WEEKDAY(A10,2)=7,SUM(H8:H10),"")</f>
        <v>112.5</v>
      </c>
    </row>
    <row r="11" spans="1:10" x14ac:dyDescent="0.25">
      <c r="A11" s="7">
        <f t="shared" si="4"/>
        <v>42373</v>
      </c>
      <c r="B11" s="3"/>
      <c r="C11" s="3"/>
      <c r="D11" s="3"/>
      <c r="E11" s="3"/>
      <c r="F11" s="3" t="str">
        <f t="shared" si="2"/>
        <v/>
      </c>
      <c r="G11" t="s">
        <v>31</v>
      </c>
      <c r="H11" s="10" t="str">
        <f t="shared" si="3"/>
        <v/>
      </c>
      <c r="I11" t="str">
        <f>IF(WEEKDAY(A11,2)=7,COUNTIF(G8:G11,"ja"),"")</f>
        <v/>
      </c>
      <c r="J11" s="10" t="str">
        <f>IF(WEEKDAY(A11,2)=7,SUM(H8:H11),"")</f>
        <v/>
      </c>
    </row>
    <row r="12" spans="1:10" x14ac:dyDescent="0.25">
      <c r="A12" s="7">
        <f t="shared" si="4"/>
        <v>42374</v>
      </c>
      <c r="B12" s="3"/>
      <c r="C12" s="3"/>
      <c r="D12" s="3"/>
      <c r="E12" s="3"/>
      <c r="F12" s="3"/>
      <c r="G12" t="s">
        <v>31</v>
      </c>
      <c r="H12" s="10" t="str">
        <f t="shared" si="3"/>
        <v/>
      </c>
      <c r="I12" t="str">
        <f>IF(WEEKDAY(A12,2)=7,COUNTIF(G8:G12,"ja"),"")</f>
        <v/>
      </c>
      <c r="J12" s="10" t="str">
        <f>IF(WEEKDAY(A12,2)=7,SUM(H8:H12),"")</f>
        <v/>
      </c>
    </row>
    <row r="13" spans="1:10" x14ac:dyDescent="0.25">
      <c r="A13" s="7">
        <f t="shared" si="4"/>
        <v>42375</v>
      </c>
      <c r="B13" s="3">
        <f t="shared" si="0"/>
        <v>0.15873015873015872</v>
      </c>
      <c r="C13" s="3">
        <v>0.16666666666666666</v>
      </c>
      <c r="D13" s="3">
        <f>B13</f>
        <v>0.15873015873015872</v>
      </c>
      <c r="E13" s="3">
        <v>0.15625</v>
      </c>
      <c r="F13" s="3">
        <f t="shared" si="2"/>
        <v>5.456349206349187E-3</v>
      </c>
      <c r="H13" s="10">
        <f t="shared" si="3"/>
        <v>116.24999999999999</v>
      </c>
      <c r="I13" t="str">
        <f>IF(WEEKDAY(A13,2)=7,COUNTIF(G8:G13,"ja"),"")</f>
        <v/>
      </c>
      <c r="J13" s="10" t="str">
        <f>IF(WEEKDAY(A13,2)=7,SUM(H8:H13),"")</f>
        <v/>
      </c>
    </row>
    <row r="14" spans="1:10" x14ac:dyDescent="0.25">
      <c r="A14" s="7">
        <f t="shared" si="4"/>
        <v>42376</v>
      </c>
      <c r="B14" s="3">
        <f t="shared" si="0"/>
        <v>0.15873015873015872</v>
      </c>
      <c r="C14" s="3">
        <v>0.15277777777777776</v>
      </c>
      <c r="D14" s="3">
        <f>B14</f>
        <v>0.15873015873015872</v>
      </c>
      <c r="E14" s="3">
        <v>0.14583333333333334</v>
      </c>
      <c r="F14" s="3">
        <f t="shared" si="2"/>
        <v>1.8849206349206338E-2</v>
      </c>
      <c r="H14" s="10">
        <f t="shared" si="3"/>
        <v>107.49999999999999</v>
      </c>
      <c r="I14" t="str">
        <f>IFERROR(IF(WEEKDAY(A14,2)=7,COUNTIF(G8:G14,"ja"),""),"")</f>
        <v/>
      </c>
      <c r="J14" s="10" t="str">
        <f>IFERROR(IF(WEEKDAY(A14,2)=7,SUM(H8:H14),""),"")</f>
        <v/>
      </c>
    </row>
    <row r="15" spans="1:10" x14ac:dyDescent="0.25">
      <c r="A15" s="7">
        <f t="shared" si="4"/>
        <v>42377</v>
      </c>
      <c r="B15" s="3">
        <f t="shared" si="0"/>
        <v>0.15873015873015872</v>
      </c>
      <c r="C15" s="3">
        <v>0.14583333333333334</v>
      </c>
      <c r="D15" s="3">
        <f t="shared" si="1"/>
        <v>0.15873015873015872</v>
      </c>
      <c r="E15" s="3">
        <v>0.16666666666666666</v>
      </c>
      <c r="F15" s="3">
        <f t="shared" si="2"/>
        <v>4.9603174603174427E-3</v>
      </c>
      <c r="H15" s="10">
        <f t="shared" si="3"/>
        <v>112.5</v>
      </c>
      <c r="I15" t="str">
        <f t="shared" ref="I15:I38" si="5">IFERROR(IF(WEEKDAY(A15,2)=7,COUNTIF(G9:G15,"ja"),""),"")</f>
        <v/>
      </c>
      <c r="J15" s="10" t="str">
        <f t="shared" ref="J15:J38" si="6">IFERROR(IF(WEEKDAY(A15,2)=7,SUM(H9:H15),""),"")</f>
        <v/>
      </c>
    </row>
    <row r="16" spans="1:10" x14ac:dyDescent="0.25">
      <c r="A16" s="7">
        <f t="shared" si="4"/>
        <v>42378</v>
      </c>
      <c r="B16" s="3" t="str">
        <f t="shared" si="0"/>
        <v/>
      </c>
      <c r="C16" s="3"/>
      <c r="D16" s="3" t="str">
        <f t="shared" si="1"/>
        <v/>
      </c>
      <c r="E16" s="3"/>
      <c r="F16" s="3" t="str">
        <f t="shared" si="2"/>
        <v/>
      </c>
      <c r="H16" s="10" t="str">
        <f t="shared" si="3"/>
        <v/>
      </c>
      <c r="I16" t="str">
        <f t="shared" si="5"/>
        <v/>
      </c>
      <c r="J16" s="10" t="str">
        <f t="shared" si="6"/>
        <v/>
      </c>
    </row>
    <row r="17" spans="1:12" x14ac:dyDescent="0.25">
      <c r="A17" s="7">
        <f t="shared" si="4"/>
        <v>42379</v>
      </c>
      <c r="B17" s="3" t="str">
        <f t="shared" si="0"/>
        <v/>
      </c>
      <c r="C17" s="3"/>
      <c r="D17" s="3" t="str">
        <f t="shared" si="1"/>
        <v/>
      </c>
      <c r="E17" s="3"/>
      <c r="F17" s="3" t="str">
        <f t="shared" si="2"/>
        <v/>
      </c>
      <c r="H17" s="10" t="str">
        <f t="shared" si="3"/>
        <v/>
      </c>
      <c r="I17">
        <f>IFERROR(IF(WEEKDAY(A17,2)=7,COUNTIF(G11:G17,"ja"),""),"")</f>
        <v>2</v>
      </c>
      <c r="J17" s="10">
        <f t="shared" si="6"/>
        <v>336.25</v>
      </c>
      <c r="L17" s="11"/>
    </row>
    <row r="18" spans="1:12" x14ac:dyDescent="0.25">
      <c r="A18" s="7">
        <f t="shared" si="4"/>
        <v>42380</v>
      </c>
      <c r="B18" s="3">
        <f t="shared" ref="B18:B22" si="7">IFERROR(IF(OR(WEEKDAY(A18,2)=6,WEEKDAY(A18,2)=7),"",$G$5/NETWORKDAYS($A$8,EOMONTH($A$8,0))/24/2),"")</f>
        <v>0.15873015873015872</v>
      </c>
      <c r="C18" s="3">
        <v>0.15972222222222224</v>
      </c>
      <c r="D18" s="3">
        <f t="shared" ref="D18" si="8">B18</f>
        <v>0.15873015873015872</v>
      </c>
      <c r="E18" s="3">
        <v>0.16666666666666666</v>
      </c>
      <c r="F18" s="3">
        <f t="shared" si="2"/>
        <v>8.9285714285714524E-3</v>
      </c>
      <c r="H18" s="10">
        <f t="shared" si="3"/>
        <v>117.50000000000001</v>
      </c>
      <c r="I18" t="str">
        <f t="shared" si="5"/>
        <v/>
      </c>
      <c r="J18" s="10" t="str">
        <f t="shared" si="6"/>
        <v/>
      </c>
      <c r="L18" s="11"/>
    </row>
    <row r="19" spans="1:12" x14ac:dyDescent="0.25">
      <c r="A19" s="7">
        <f t="shared" si="4"/>
        <v>42381</v>
      </c>
      <c r="B19" s="3">
        <f t="shared" si="7"/>
        <v>0.15873015873015872</v>
      </c>
      <c r="C19" s="3">
        <v>0.16666666666666666</v>
      </c>
      <c r="D19" s="3">
        <f>B19</f>
        <v>0.15873015873015872</v>
      </c>
      <c r="E19" s="3">
        <v>0.14930555555555555</v>
      </c>
      <c r="F19" s="3">
        <f t="shared" si="2"/>
        <v>1.4880952380952328E-3</v>
      </c>
      <c r="H19" s="10">
        <f t="shared" si="3"/>
        <v>113.75</v>
      </c>
      <c r="I19" t="str">
        <f t="shared" si="5"/>
        <v/>
      </c>
      <c r="J19" s="10" t="str">
        <f t="shared" si="6"/>
        <v/>
      </c>
      <c r="L19" s="11"/>
    </row>
    <row r="20" spans="1:12" x14ac:dyDescent="0.25">
      <c r="A20" s="7">
        <f t="shared" si="4"/>
        <v>42382</v>
      </c>
      <c r="B20" s="3">
        <f t="shared" si="7"/>
        <v>0.15873015873015872</v>
      </c>
      <c r="C20" s="3">
        <v>0.16666666666666666</v>
      </c>
      <c r="D20" s="3">
        <f>B20</f>
        <v>0.15873015873015872</v>
      </c>
      <c r="E20" s="3">
        <v>0.15625</v>
      </c>
      <c r="F20" s="3">
        <f t="shared" si="2"/>
        <v>5.456349206349187E-3</v>
      </c>
      <c r="H20" s="10">
        <f t="shared" si="3"/>
        <v>116.24999999999999</v>
      </c>
      <c r="I20" t="str">
        <f t="shared" si="5"/>
        <v/>
      </c>
      <c r="J20" s="10" t="str">
        <f t="shared" si="6"/>
        <v/>
      </c>
      <c r="L20" s="11"/>
    </row>
    <row r="21" spans="1:12" x14ac:dyDescent="0.25">
      <c r="A21" s="7">
        <f t="shared" si="4"/>
        <v>42383</v>
      </c>
      <c r="B21" s="3">
        <f t="shared" si="7"/>
        <v>0.15873015873015872</v>
      </c>
      <c r="C21" s="3">
        <v>0.15277777777777776</v>
      </c>
      <c r="D21" s="3">
        <f>B21</f>
        <v>0.15873015873015872</v>
      </c>
      <c r="E21" s="3">
        <v>0.14583333333333334</v>
      </c>
      <c r="F21" s="3">
        <f t="shared" si="2"/>
        <v>1.8849206349206338E-2</v>
      </c>
      <c r="H21" s="10">
        <f>IF(OR(B21="",C21="",D21="",E21=""),"",(C21+E21)*24*$G$4)</f>
        <v>107.49999999999999</v>
      </c>
      <c r="I21" t="str">
        <f t="shared" si="5"/>
        <v/>
      </c>
      <c r="J21" s="10" t="str">
        <f t="shared" si="6"/>
        <v/>
      </c>
      <c r="L21" s="11"/>
    </row>
    <row r="22" spans="1:12" x14ac:dyDescent="0.25">
      <c r="A22" s="7">
        <f t="shared" si="4"/>
        <v>42384</v>
      </c>
      <c r="B22" s="3">
        <f t="shared" si="7"/>
        <v>0.15873015873015872</v>
      </c>
      <c r="C22" s="3">
        <v>0.14583333333333334</v>
      </c>
      <c r="D22" s="3">
        <f t="shared" ref="D22" si="9">B22</f>
        <v>0.15873015873015872</v>
      </c>
      <c r="E22" s="3">
        <v>0.16666666666666666</v>
      </c>
      <c r="F22" s="3">
        <f t="shared" si="2"/>
        <v>4.9603174603174427E-3</v>
      </c>
      <c r="H22" s="10">
        <f t="shared" si="3"/>
        <v>112.5</v>
      </c>
      <c r="I22" t="str">
        <f t="shared" si="5"/>
        <v/>
      </c>
      <c r="J22" s="10" t="str">
        <f t="shared" si="6"/>
        <v/>
      </c>
    </row>
    <row r="23" spans="1:12" x14ac:dyDescent="0.25">
      <c r="A23" s="7">
        <f t="shared" si="4"/>
        <v>42385</v>
      </c>
      <c r="B23" s="3" t="str">
        <f t="shared" si="0"/>
        <v/>
      </c>
      <c r="C23" s="3"/>
      <c r="D23" s="3" t="str">
        <f t="shared" si="1"/>
        <v/>
      </c>
      <c r="E23" s="3"/>
      <c r="F23" s="3" t="str">
        <f t="shared" si="2"/>
        <v/>
      </c>
      <c r="H23" s="10" t="str">
        <f t="shared" si="3"/>
        <v/>
      </c>
      <c r="I23" t="str">
        <f t="shared" si="5"/>
        <v/>
      </c>
      <c r="J23" s="10" t="str">
        <f t="shared" si="6"/>
        <v/>
      </c>
      <c r="L23" s="11"/>
    </row>
    <row r="24" spans="1:12" x14ac:dyDescent="0.25">
      <c r="A24" s="7">
        <f t="shared" si="4"/>
        <v>42386</v>
      </c>
      <c r="B24" s="3" t="str">
        <f t="shared" si="0"/>
        <v/>
      </c>
      <c r="C24" s="3"/>
      <c r="D24" s="3" t="str">
        <f t="shared" si="1"/>
        <v/>
      </c>
      <c r="E24" s="3"/>
      <c r="F24" s="3" t="str">
        <f t="shared" si="2"/>
        <v/>
      </c>
      <c r="H24" s="10" t="str">
        <f t="shared" si="3"/>
        <v/>
      </c>
      <c r="I24">
        <f t="shared" si="5"/>
        <v>0</v>
      </c>
      <c r="J24" s="10">
        <f t="shared" si="6"/>
        <v>567.5</v>
      </c>
      <c r="L24" s="11"/>
    </row>
    <row r="25" spans="1:12" x14ac:dyDescent="0.25">
      <c r="A25" s="7">
        <f t="shared" si="4"/>
        <v>42387</v>
      </c>
      <c r="B25" s="3">
        <f t="shared" ref="B25:B29" si="10">IFERROR(IF(OR(WEEKDAY(A25,2)=6,WEEKDAY(A25,2)=7),"",$G$5/NETWORKDAYS($A$8,EOMONTH($A$8,0))/24/2),"")</f>
        <v>0.15873015873015872</v>
      </c>
      <c r="C25" s="3">
        <v>0.15972222222222224</v>
      </c>
      <c r="D25" s="3">
        <f t="shared" ref="D25" si="11">B25</f>
        <v>0.15873015873015872</v>
      </c>
      <c r="E25" s="3">
        <v>0.16666666666666666</v>
      </c>
      <c r="F25" s="3">
        <f t="shared" si="2"/>
        <v>8.9285714285714524E-3</v>
      </c>
      <c r="H25" s="10">
        <f t="shared" si="3"/>
        <v>117.50000000000001</v>
      </c>
      <c r="I25" t="str">
        <f t="shared" si="5"/>
        <v/>
      </c>
      <c r="J25" s="10" t="str">
        <f t="shared" si="6"/>
        <v/>
      </c>
      <c r="L25" s="11"/>
    </row>
    <row r="26" spans="1:12" x14ac:dyDescent="0.25">
      <c r="A26" s="7">
        <f t="shared" si="4"/>
        <v>42388</v>
      </c>
      <c r="B26" s="3">
        <f t="shared" si="10"/>
        <v>0.15873015873015872</v>
      </c>
      <c r="C26" s="3">
        <v>0.16666666666666666</v>
      </c>
      <c r="D26" s="3">
        <f>B26</f>
        <v>0.15873015873015872</v>
      </c>
      <c r="E26" s="3">
        <v>0.14930555555555555</v>
      </c>
      <c r="F26" s="3">
        <f t="shared" si="2"/>
        <v>1.4880952380952328E-3</v>
      </c>
      <c r="H26" s="10">
        <f t="shared" si="3"/>
        <v>113.75</v>
      </c>
      <c r="I26" t="str">
        <f t="shared" si="5"/>
        <v/>
      </c>
      <c r="J26" s="10" t="str">
        <f t="shared" si="6"/>
        <v/>
      </c>
      <c r="L26" s="11"/>
    </row>
    <row r="27" spans="1:12" x14ac:dyDescent="0.25">
      <c r="A27" s="7">
        <f t="shared" si="4"/>
        <v>42389</v>
      </c>
      <c r="B27" s="3">
        <f t="shared" si="10"/>
        <v>0.15873015873015872</v>
      </c>
      <c r="C27" s="3">
        <v>0.16666666666666666</v>
      </c>
      <c r="D27" s="3">
        <f>B27</f>
        <v>0.15873015873015872</v>
      </c>
      <c r="E27" s="3">
        <v>0.15625</v>
      </c>
      <c r="F27" s="3">
        <f t="shared" si="2"/>
        <v>5.456349206349187E-3</v>
      </c>
      <c r="H27" s="10">
        <f t="shared" si="3"/>
        <v>116.24999999999999</v>
      </c>
      <c r="I27" t="str">
        <f t="shared" si="5"/>
        <v/>
      </c>
      <c r="J27" s="10" t="str">
        <f t="shared" si="6"/>
        <v/>
      </c>
      <c r="L27" s="11"/>
    </row>
    <row r="28" spans="1:12" x14ac:dyDescent="0.25">
      <c r="A28" s="7">
        <f t="shared" si="4"/>
        <v>42390</v>
      </c>
      <c r="B28" s="3">
        <f t="shared" si="10"/>
        <v>0.15873015873015872</v>
      </c>
      <c r="C28" s="3">
        <v>0.15277777777777776</v>
      </c>
      <c r="D28" s="3">
        <f>B28</f>
        <v>0.15873015873015872</v>
      </c>
      <c r="E28" s="3">
        <v>0.14583333333333334</v>
      </c>
      <c r="F28" s="3">
        <f t="shared" si="2"/>
        <v>1.8849206349206338E-2</v>
      </c>
      <c r="H28" s="10">
        <f t="shared" si="3"/>
        <v>107.49999999999999</v>
      </c>
      <c r="I28" t="str">
        <f t="shared" si="5"/>
        <v/>
      </c>
      <c r="J28" s="10" t="str">
        <f t="shared" si="6"/>
        <v/>
      </c>
      <c r="L28" s="11"/>
    </row>
    <row r="29" spans="1:12" x14ac:dyDescent="0.25">
      <c r="A29" s="7">
        <f t="shared" si="4"/>
        <v>42391</v>
      </c>
      <c r="B29" s="3">
        <f t="shared" si="10"/>
        <v>0.15873015873015872</v>
      </c>
      <c r="C29" s="3">
        <v>0.14583333333333334</v>
      </c>
      <c r="D29" s="3">
        <f t="shared" ref="D29" si="12">B29</f>
        <v>0.15873015873015872</v>
      </c>
      <c r="E29" s="3">
        <v>0.16666666666666666</v>
      </c>
      <c r="F29" s="3">
        <f t="shared" si="2"/>
        <v>4.9603174603174427E-3</v>
      </c>
      <c r="H29" s="10">
        <f t="shared" si="3"/>
        <v>112.5</v>
      </c>
      <c r="I29" t="str">
        <f t="shared" si="5"/>
        <v/>
      </c>
      <c r="J29" s="10" t="str">
        <f t="shared" si="6"/>
        <v/>
      </c>
    </row>
    <row r="30" spans="1:12" x14ac:dyDescent="0.25">
      <c r="A30" s="7">
        <f t="shared" si="4"/>
        <v>42392</v>
      </c>
      <c r="B30" s="3" t="str">
        <f t="shared" si="0"/>
        <v/>
      </c>
      <c r="C30" s="3"/>
      <c r="D30" s="3" t="str">
        <f t="shared" si="1"/>
        <v/>
      </c>
      <c r="E30" s="3"/>
      <c r="F30" s="3" t="str">
        <f t="shared" si="2"/>
        <v/>
      </c>
      <c r="H30" s="10" t="str">
        <f t="shared" si="3"/>
        <v/>
      </c>
      <c r="I30" t="str">
        <f t="shared" si="5"/>
        <v/>
      </c>
      <c r="J30" s="10" t="str">
        <f t="shared" si="6"/>
        <v/>
      </c>
    </row>
    <row r="31" spans="1:12" x14ac:dyDescent="0.25">
      <c r="A31" s="7">
        <f t="shared" si="4"/>
        <v>42393</v>
      </c>
      <c r="B31" s="3" t="str">
        <f t="shared" si="0"/>
        <v/>
      </c>
      <c r="C31" s="3"/>
      <c r="D31" s="3" t="str">
        <f t="shared" si="1"/>
        <v/>
      </c>
      <c r="E31" s="3"/>
      <c r="F31" s="3" t="str">
        <f t="shared" si="2"/>
        <v/>
      </c>
      <c r="H31" s="10" t="str">
        <f t="shared" si="3"/>
        <v/>
      </c>
      <c r="I31">
        <f t="shared" si="5"/>
        <v>0</v>
      </c>
      <c r="J31" s="10">
        <f t="shared" si="6"/>
        <v>567.5</v>
      </c>
    </row>
    <row r="32" spans="1:12" x14ac:dyDescent="0.25">
      <c r="A32" s="7">
        <f t="shared" si="4"/>
        <v>42394</v>
      </c>
      <c r="B32" s="3">
        <f t="shared" ref="B32:B36" si="13">IFERROR(IF(OR(WEEKDAY(A32,2)=6,WEEKDAY(A32,2)=7),"",$G$5/NETWORKDAYS($A$8,EOMONTH($A$8,0))/24/2),"")</f>
        <v>0.15873015873015872</v>
      </c>
      <c r="C32" s="3">
        <v>0.15972222222222224</v>
      </c>
      <c r="D32" s="3">
        <f t="shared" ref="D32" si="14">B32</f>
        <v>0.15873015873015872</v>
      </c>
      <c r="E32" s="3">
        <v>0.16666666666666666</v>
      </c>
      <c r="F32" s="3">
        <f t="shared" si="2"/>
        <v>8.9285714285714524E-3</v>
      </c>
      <c r="H32" s="10">
        <f t="shared" si="3"/>
        <v>117.50000000000001</v>
      </c>
      <c r="I32" t="str">
        <f t="shared" si="5"/>
        <v/>
      </c>
      <c r="J32" s="10" t="str">
        <f t="shared" si="6"/>
        <v/>
      </c>
    </row>
    <row r="33" spans="1:12" x14ac:dyDescent="0.25">
      <c r="A33" s="7">
        <f t="shared" si="4"/>
        <v>42395</v>
      </c>
      <c r="B33" s="3">
        <f t="shared" si="13"/>
        <v>0.15873015873015872</v>
      </c>
      <c r="C33" s="3">
        <v>0.16666666666666666</v>
      </c>
      <c r="D33" s="3">
        <f>B33</f>
        <v>0.15873015873015872</v>
      </c>
      <c r="E33" s="3">
        <v>0.14930555555555555</v>
      </c>
      <c r="F33" s="3">
        <f t="shared" si="2"/>
        <v>1.4880952380952328E-3</v>
      </c>
      <c r="H33" s="10">
        <f t="shared" si="3"/>
        <v>113.75</v>
      </c>
      <c r="I33" t="str">
        <f t="shared" si="5"/>
        <v/>
      </c>
      <c r="J33" s="10" t="str">
        <f t="shared" si="6"/>
        <v/>
      </c>
    </row>
    <row r="34" spans="1:12" x14ac:dyDescent="0.25">
      <c r="A34" s="7">
        <f t="shared" si="4"/>
        <v>42396</v>
      </c>
      <c r="B34" s="3">
        <f t="shared" si="13"/>
        <v>0.15873015873015872</v>
      </c>
      <c r="C34" s="3">
        <v>0.16666666666666666</v>
      </c>
      <c r="D34" s="3">
        <f>B34</f>
        <v>0.15873015873015872</v>
      </c>
      <c r="E34" s="3">
        <v>0.15625</v>
      </c>
      <c r="F34" s="3">
        <f t="shared" si="2"/>
        <v>5.456349206349187E-3</v>
      </c>
      <c r="H34" s="10">
        <f t="shared" si="3"/>
        <v>116.24999999999999</v>
      </c>
      <c r="I34" t="str">
        <f t="shared" si="5"/>
        <v/>
      </c>
      <c r="J34" s="10" t="str">
        <f t="shared" si="6"/>
        <v/>
      </c>
    </row>
    <row r="35" spans="1:12" x14ac:dyDescent="0.25">
      <c r="A35" s="7">
        <f t="shared" si="4"/>
        <v>42397</v>
      </c>
      <c r="B35" s="3">
        <f t="shared" si="13"/>
        <v>0.15873015873015872</v>
      </c>
      <c r="C35" s="3">
        <v>0.15277777777777776</v>
      </c>
      <c r="D35" s="3">
        <f>B35</f>
        <v>0.15873015873015872</v>
      </c>
      <c r="E35" s="3">
        <v>0.14583333333333334</v>
      </c>
      <c r="F35" s="3">
        <f t="shared" si="2"/>
        <v>1.8849206349206338E-2</v>
      </c>
      <c r="H35" s="10">
        <f t="shared" si="3"/>
        <v>107.49999999999999</v>
      </c>
      <c r="I35" t="str">
        <f t="shared" si="5"/>
        <v/>
      </c>
      <c r="J35" s="10" t="str">
        <f t="shared" si="6"/>
        <v/>
      </c>
      <c r="L35" s="11"/>
    </row>
    <row r="36" spans="1:12" x14ac:dyDescent="0.25">
      <c r="A36" s="7">
        <f>IFERROR(IF(MONTH($A$35)=MONTH($A$35+1),$A$35+1,""),"")</f>
        <v>42398</v>
      </c>
      <c r="B36" s="3">
        <f t="shared" si="13"/>
        <v>0.15873015873015872</v>
      </c>
      <c r="C36" s="3">
        <v>0.14583333333333334</v>
      </c>
      <c r="D36" s="3">
        <f t="shared" ref="D36" si="15">B36</f>
        <v>0.15873015873015872</v>
      </c>
      <c r="E36" s="3">
        <v>0.16666666666666666</v>
      </c>
      <c r="F36" s="3">
        <f t="shared" si="2"/>
        <v>4.9603174603174427E-3</v>
      </c>
      <c r="H36" s="10">
        <f t="shared" si="3"/>
        <v>112.5</v>
      </c>
      <c r="I36" t="str">
        <f t="shared" si="5"/>
        <v/>
      </c>
      <c r="J36" s="10" t="str">
        <f t="shared" si="6"/>
        <v/>
      </c>
    </row>
    <row r="37" spans="1:12" x14ac:dyDescent="0.25">
      <c r="A37" s="7">
        <f>IFERROR(IF(MONTH($A$35)=MONTH($A$35+2),$A$35+2,""),"")</f>
        <v>42399</v>
      </c>
      <c r="B37" s="3" t="str">
        <f t="shared" si="0"/>
        <v/>
      </c>
      <c r="C37" s="3"/>
      <c r="D37" s="3" t="str">
        <f t="shared" si="1"/>
        <v/>
      </c>
      <c r="E37" s="3"/>
      <c r="F37" s="3" t="str">
        <f t="shared" si="2"/>
        <v/>
      </c>
      <c r="H37" s="10" t="str">
        <f t="shared" si="3"/>
        <v/>
      </c>
      <c r="I37" t="str">
        <f t="shared" si="5"/>
        <v/>
      </c>
      <c r="J37" s="10" t="str">
        <f t="shared" si="6"/>
        <v/>
      </c>
    </row>
    <row r="38" spans="1:12" x14ac:dyDescent="0.25">
      <c r="A38" s="7">
        <f>IFERROR(IF(MONTH($A$35)=MONTH($A$35+3),$A$35+3,""),"")</f>
        <v>42400</v>
      </c>
      <c r="B38" s="3" t="str">
        <f t="shared" si="0"/>
        <v/>
      </c>
      <c r="C38" s="3"/>
      <c r="D38" s="3" t="str">
        <f t="shared" si="1"/>
        <v/>
      </c>
      <c r="E38" s="3"/>
      <c r="F38" s="3" t="str">
        <f t="shared" si="2"/>
        <v/>
      </c>
      <c r="H38" s="10" t="str">
        <f t="shared" si="3"/>
        <v/>
      </c>
      <c r="I38">
        <f t="shared" si="5"/>
        <v>0</v>
      </c>
      <c r="J38" s="10">
        <f t="shared" si="6"/>
        <v>567.5</v>
      </c>
    </row>
    <row r="39" spans="1:12" x14ac:dyDescent="0.25">
      <c r="A39" s="5" t="s">
        <v>5</v>
      </c>
      <c r="B39" s="4">
        <f>SUM(B8:B38)</f>
        <v>3.0158730158730145</v>
      </c>
      <c r="C39" s="4">
        <f t="shared" ref="C39:E39" si="16">SUM(C8:C38)</f>
        <v>3.0069444444444446</v>
      </c>
      <c r="D39" s="4">
        <f t="shared" si="16"/>
        <v>3.0158730158730145</v>
      </c>
      <c r="E39" s="4">
        <f t="shared" si="16"/>
        <v>2.9687499999999996</v>
      </c>
      <c r="F39" s="3">
        <f>ABS((C39+E39)-(B39+D39))</f>
        <v>5.6051587301584327E-2</v>
      </c>
      <c r="G39">
        <f>COUNTIF(G8:G38,"ja")</f>
        <v>2</v>
      </c>
      <c r="H39" s="10">
        <f>SUM(H8:H38)</f>
        <v>2151.25</v>
      </c>
      <c r="J39" s="10"/>
    </row>
  </sheetData>
  <mergeCells count="3">
    <mergeCell ref="A1:G1"/>
    <mergeCell ref="A3:B3"/>
    <mergeCell ref="C3:G3"/>
  </mergeCells>
  <conditionalFormatting sqref="F39">
    <cfRule type="expression" dxfId="153" priority="10">
      <formula>$G39="ja"</formula>
    </cfRule>
  </conditionalFormatting>
  <conditionalFormatting sqref="F39">
    <cfRule type="expression" dxfId="152" priority="9">
      <formula>$G39="ja"</formula>
    </cfRule>
  </conditionalFormatting>
  <conditionalFormatting sqref="F8:F39">
    <cfRule type="expression" dxfId="151" priority="12">
      <formula>$C8+$E8&gt;$B8+$D8</formula>
    </cfRule>
    <cfRule type="expression" dxfId="150" priority="13">
      <formula>$C8+$E8&lt;$B8+$D8</formula>
    </cfRule>
  </conditionalFormatting>
  <conditionalFormatting sqref="D8:D38">
    <cfRule type="expression" dxfId="149" priority="8">
      <formula>$D8=0</formula>
    </cfRule>
  </conditionalFormatting>
  <conditionalFormatting sqref="A8:H38">
    <cfRule type="expression" dxfId="148" priority="7">
      <formula>OR(WEEKDAY($A8,2)=6,WEEKDAY($A8,2)=7)</formula>
    </cfRule>
    <cfRule type="expression" dxfId="147" priority="11">
      <formula>$G8="ja"</formula>
    </cfRule>
  </conditionalFormatting>
  <conditionalFormatting sqref="J8:J38">
    <cfRule type="expression" dxfId="146" priority="3">
      <formula>OR(WEEKDAY($A8,2)=6,WEEKDAY($A8,2)=7)</formula>
    </cfRule>
    <cfRule type="expression" dxfId="145" priority="4">
      <formula>$G8="ja"</formula>
    </cfRule>
  </conditionalFormatting>
  <conditionalFormatting sqref="I8:I39">
    <cfRule type="expression" dxfId="144" priority="1">
      <formula>OR(WEEKDAY($A8,2)=6,WEEKDAY($A8,2)=7)</formula>
    </cfRule>
    <cfRule type="expression" dxfId="143" priority="2">
      <formula>$G8="ja"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"/>
  <sheetViews>
    <sheetView workbookViewId="0">
      <selection sqref="A1:G1"/>
    </sheetView>
  </sheetViews>
  <sheetFormatPr baseColWidth="10" defaultRowHeight="15" x14ac:dyDescent="0.25"/>
  <cols>
    <col min="1" max="1" width="18" customWidth="1"/>
    <col min="6" max="6" width="12.85546875" customWidth="1"/>
  </cols>
  <sheetData>
    <row r="1" spans="1:10" ht="15.75" x14ac:dyDescent="0.25">
      <c r="A1" s="13" t="s">
        <v>0</v>
      </c>
      <c r="B1" s="13"/>
      <c r="C1" s="13"/>
      <c r="D1" s="13"/>
      <c r="E1" s="13"/>
      <c r="F1" s="13"/>
      <c r="G1" s="13"/>
    </row>
    <row r="3" spans="1:10" x14ac:dyDescent="0.25">
      <c r="A3" s="15" t="str">
        <f>Übersicht!A3</f>
        <v>Name des Mitarbeiters</v>
      </c>
      <c r="B3" s="15"/>
      <c r="C3" s="15" t="str">
        <f>Übersicht!C3</f>
        <v>Max Muster</v>
      </c>
      <c r="D3" s="15"/>
      <c r="E3" s="15"/>
      <c r="F3" s="15"/>
      <c r="G3" s="15"/>
    </row>
    <row r="4" spans="1:10" x14ac:dyDescent="0.25">
      <c r="F4" t="s">
        <v>27</v>
      </c>
      <c r="G4" s="9">
        <v>15</v>
      </c>
    </row>
    <row r="5" spans="1:10" x14ac:dyDescent="0.25">
      <c r="A5" t="s">
        <v>1</v>
      </c>
      <c r="B5" s="6" t="s">
        <v>11</v>
      </c>
      <c r="C5" t="s">
        <v>2</v>
      </c>
      <c r="D5" s="6">
        <f>Übersicht!E5</f>
        <v>2016</v>
      </c>
      <c r="F5" t="s">
        <v>25</v>
      </c>
      <c r="G5" s="8">
        <v>160</v>
      </c>
    </row>
    <row r="7" spans="1:10" x14ac:dyDescent="0.25">
      <c r="A7" s="1" t="s">
        <v>3</v>
      </c>
      <c r="B7" t="s">
        <v>7</v>
      </c>
      <c r="C7" t="s">
        <v>8</v>
      </c>
      <c r="D7" t="s">
        <v>9</v>
      </c>
      <c r="E7" t="s">
        <v>10</v>
      </c>
      <c r="F7" t="s">
        <v>4</v>
      </c>
      <c r="G7" t="s">
        <v>6</v>
      </c>
      <c r="H7" t="s">
        <v>28</v>
      </c>
      <c r="I7" s="12" t="s">
        <v>29</v>
      </c>
      <c r="J7" s="12" t="s">
        <v>30</v>
      </c>
    </row>
    <row r="8" spans="1:10" x14ac:dyDescent="0.25">
      <c r="A8" s="7">
        <f>IFERROR(DATEVALUE(CONCATENATE(1,B5,D5)),"")</f>
        <v>42401</v>
      </c>
      <c r="B8" s="3">
        <f>IFERROR(IF(OR(WEEKDAY(A8,2)=6,WEEKDAY(A8,2)=7),"",$G$5/NETWORKDAYS($A$8,EOMONTH($A$8,0))/24/2),"")</f>
        <v>0.15873015873015872</v>
      </c>
      <c r="C8" s="3"/>
      <c r="D8" s="3">
        <f>B8</f>
        <v>0.15873015873015872</v>
      </c>
      <c r="E8" s="3"/>
      <c r="F8" s="3" t="str">
        <f>IF(OR(B8="",C8="",D8="",E8=""),"",ABS((C8+E8)-(B8+D8)))</f>
        <v/>
      </c>
      <c r="H8" s="10" t="str">
        <f>IF(OR(B8="",C8="",D8="",E8=""),"",(C8+E8)*24*$G$4)</f>
        <v/>
      </c>
      <c r="I8" t="str">
        <f>IF(WEEKDAY(A8,2)=7,COUNTIF(G8:G8,"ja"),"")</f>
        <v/>
      </c>
      <c r="J8" s="10" t="str">
        <f>IF(WEEKDAY(A8,2)=7,SUM(H8:H8),"")</f>
        <v/>
      </c>
    </row>
    <row r="9" spans="1:10" x14ac:dyDescent="0.25">
      <c r="A9" s="7">
        <f>IFERROR(A8+1,"")</f>
        <v>42402</v>
      </c>
      <c r="B9" s="3">
        <f t="shared" ref="B9:B38" si="0">IFERROR(IF(OR(WEEKDAY(A9,2)=6,WEEKDAY(A9,2)=7),"",$G$5/NETWORKDAYS($A$8,EOMONTH($A$8,0))/24/2),"")</f>
        <v>0.15873015873015872</v>
      </c>
      <c r="C9" s="3"/>
      <c r="D9" s="3">
        <f t="shared" ref="D9:D38" si="1">B9</f>
        <v>0.15873015873015872</v>
      </c>
      <c r="E9" s="3"/>
      <c r="F9" s="3" t="str">
        <f t="shared" ref="F9:F38" si="2">IF(OR(B9="",C9="",D9="",E9=""),"",ABS((C9+E9)-(B9+D9)))</f>
        <v/>
      </c>
      <c r="H9" s="10" t="str">
        <f t="shared" ref="H9:H38" si="3">IF(OR(B9="",C9="",D9="",E9=""),"",(C9+E9)*24*$G$4)</f>
        <v/>
      </c>
      <c r="I9" t="str">
        <f>IF(WEEKDAY(A9,2)=7,COUNTIF(G8:G9,"ja"),"")</f>
        <v/>
      </c>
      <c r="J9" s="10" t="str">
        <f>IF(WEEKDAY(A9,2)=7,SUM(H8:H9),"")</f>
        <v/>
      </c>
    </row>
    <row r="10" spans="1:10" x14ac:dyDescent="0.25">
      <c r="A10" s="7">
        <f t="shared" ref="A10:A35" si="4">IFERROR(A9+1,"")</f>
        <v>42403</v>
      </c>
      <c r="B10" s="3">
        <f t="shared" si="0"/>
        <v>0.15873015873015872</v>
      </c>
      <c r="C10" s="3"/>
      <c r="D10" s="3">
        <f t="shared" si="1"/>
        <v>0.15873015873015872</v>
      </c>
      <c r="E10" s="3"/>
      <c r="F10" s="3" t="str">
        <f t="shared" si="2"/>
        <v/>
      </c>
      <c r="H10" s="10" t="str">
        <f t="shared" si="3"/>
        <v/>
      </c>
      <c r="I10" t="str">
        <f>IF(WEEKDAY(A10,2)=7,COUNTIF(G8:G10,"ja"),"")</f>
        <v/>
      </c>
      <c r="J10" s="10" t="str">
        <f>IF(WEEKDAY(A10,2)=7,SUM(H8:H10),"")</f>
        <v/>
      </c>
    </row>
    <row r="11" spans="1:10" x14ac:dyDescent="0.25">
      <c r="A11" s="7">
        <f t="shared" si="4"/>
        <v>42404</v>
      </c>
      <c r="B11" s="3">
        <f t="shared" si="0"/>
        <v>0.15873015873015872</v>
      </c>
      <c r="C11" s="3"/>
      <c r="D11" s="3">
        <f t="shared" si="1"/>
        <v>0.15873015873015872</v>
      </c>
      <c r="E11" s="3"/>
      <c r="F11" s="3" t="str">
        <f t="shared" si="2"/>
        <v/>
      </c>
      <c r="H11" s="10" t="str">
        <f t="shared" si="3"/>
        <v/>
      </c>
      <c r="I11" t="str">
        <f>IF(WEEKDAY(A11,2)=7,COUNTIF(G8:G11,"ja"),"")</f>
        <v/>
      </c>
      <c r="J11" s="10" t="str">
        <f>IF(WEEKDAY(A11,2)=7,SUM(H8:H11),"")</f>
        <v/>
      </c>
    </row>
    <row r="12" spans="1:10" x14ac:dyDescent="0.25">
      <c r="A12" s="7">
        <f t="shared" si="4"/>
        <v>42405</v>
      </c>
      <c r="B12" s="3">
        <f t="shared" si="0"/>
        <v>0.15873015873015872</v>
      </c>
      <c r="C12" s="3"/>
      <c r="D12" s="3">
        <f t="shared" si="1"/>
        <v>0.15873015873015872</v>
      </c>
      <c r="E12" s="3"/>
      <c r="F12" s="3" t="str">
        <f t="shared" si="2"/>
        <v/>
      </c>
      <c r="H12" s="10" t="str">
        <f t="shared" si="3"/>
        <v/>
      </c>
      <c r="I12" t="str">
        <f>IF(WEEKDAY(A12,2)=7,COUNTIF(G8:G12,"ja"),"")</f>
        <v/>
      </c>
      <c r="J12" s="10" t="str">
        <f>IF(WEEKDAY(A12,2)=7,SUM(H8:H12),"")</f>
        <v/>
      </c>
    </row>
    <row r="13" spans="1:10" x14ac:dyDescent="0.25">
      <c r="A13" s="7">
        <f t="shared" si="4"/>
        <v>42406</v>
      </c>
      <c r="B13" s="3" t="str">
        <f t="shared" si="0"/>
        <v/>
      </c>
      <c r="C13" s="3"/>
      <c r="D13" s="3" t="str">
        <f t="shared" si="1"/>
        <v/>
      </c>
      <c r="E13" s="3"/>
      <c r="F13" s="3" t="str">
        <f t="shared" si="2"/>
        <v/>
      </c>
      <c r="H13" s="10" t="str">
        <f t="shared" si="3"/>
        <v/>
      </c>
      <c r="I13" t="str">
        <f>IF(WEEKDAY(A13,2)=7,COUNTIF(G8:G13,"ja"),"")</f>
        <v/>
      </c>
      <c r="J13" s="10" t="str">
        <f>IF(WEEKDAY(A13,2)=7,SUM(H8:H13),"")</f>
        <v/>
      </c>
    </row>
    <row r="14" spans="1:10" x14ac:dyDescent="0.25">
      <c r="A14" s="7">
        <f t="shared" si="4"/>
        <v>42407</v>
      </c>
      <c r="B14" s="3" t="str">
        <f t="shared" si="0"/>
        <v/>
      </c>
      <c r="C14" s="3"/>
      <c r="D14" s="3" t="str">
        <f t="shared" si="1"/>
        <v/>
      </c>
      <c r="E14" s="3"/>
      <c r="F14" s="3" t="str">
        <f t="shared" si="2"/>
        <v/>
      </c>
      <c r="H14" s="10" t="str">
        <f t="shared" si="3"/>
        <v/>
      </c>
      <c r="I14">
        <f>IFERROR(IF(WEEKDAY(A14,2)=7,COUNTIF(G8:G14,"ja"),""),"")</f>
        <v>0</v>
      </c>
      <c r="J14" s="10">
        <f>IFERROR(IF(WEEKDAY(A14,2)=7,SUM(H8:H14),""),"")</f>
        <v>0</v>
      </c>
    </row>
    <row r="15" spans="1:10" x14ac:dyDescent="0.25">
      <c r="A15" s="7">
        <f t="shared" si="4"/>
        <v>42408</v>
      </c>
      <c r="B15" s="3">
        <f t="shared" si="0"/>
        <v>0.15873015873015872</v>
      </c>
      <c r="C15" s="3"/>
      <c r="D15" s="3">
        <f t="shared" si="1"/>
        <v>0.15873015873015872</v>
      </c>
      <c r="E15" s="3"/>
      <c r="F15" s="3" t="str">
        <f t="shared" si="2"/>
        <v/>
      </c>
      <c r="H15" s="10" t="str">
        <f t="shared" si="3"/>
        <v/>
      </c>
      <c r="I15" t="str">
        <f t="shared" ref="I15:I38" si="5">IFERROR(IF(WEEKDAY(A15,2)=7,COUNTIF(G9:G15,"ja"),""),"")</f>
        <v/>
      </c>
      <c r="J15" s="10" t="str">
        <f t="shared" ref="J15:J38" si="6">IFERROR(IF(WEEKDAY(A15,2)=7,SUM(H9:H15),""),"")</f>
        <v/>
      </c>
    </row>
    <row r="16" spans="1:10" x14ac:dyDescent="0.25">
      <c r="A16" s="7">
        <f t="shared" si="4"/>
        <v>42409</v>
      </c>
      <c r="B16" s="3">
        <f t="shared" si="0"/>
        <v>0.15873015873015872</v>
      </c>
      <c r="C16" s="3"/>
      <c r="D16" s="3">
        <f t="shared" si="1"/>
        <v>0.15873015873015872</v>
      </c>
      <c r="E16" s="3"/>
      <c r="F16" s="3" t="str">
        <f t="shared" si="2"/>
        <v/>
      </c>
      <c r="H16" s="10" t="str">
        <f t="shared" si="3"/>
        <v/>
      </c>
      <c r="I16" t="str">
        <f t="shared" si="5"/>
        <v/>
      </c>
      <c r="J16" s="10" t="str">
        <f t="shared" si="6"/>
        <v/>
      </c>
    </row>
    <row r="17" spans="1:10" x14ac:dyDescent="0.25">
      <c r="A17" s="7">
        <f t="shared" si="4"/>
        <v>42410</v>
      </c>
      <c r="B17" s="3">
        <f t="shared" si="0"/>
        <v>0.15873015873015872</v>
      </c>
      <c r="C17" s="3"/>
      <c r="D17" s="3">
        <f t="shared" si="1"/>
        <v>0.15873015873015872</v>
      </c>
      <c r="E17" s="3"/>
      <c r="F17" s="3" t="str">
        <f t="shared" si="2"/>
        <v/>
      </c>
      <c r="H17" s="10" t="str">
        <f t="shared" si="3"/>
        <v/>
      </c>
      <c r="I17" t="str">
        <f>IFERROR(IF(WEEKDAY(A17,2)=7,COUNTIF(G11:G17,"ja"),""),"")</f>
        <v/>
      </c>
      <c r="J17" s="10" t="str">
        <f t="shared" si="6"/>
        <v/>
      </c>
    </row>
    <row r="18" spans="1:10" x14ac:dyDescent="0.25">
      <c r="A18" s="7">
        <f t="shared" si="4"/>
        <v>42411</v>
      </c>
      <c r="B18" s="3">
        <f t="shared" si="0"/>
        <v>0.15873015873015872</v>
      </c>
      <c r="C18" s="3"/>
      <c r="D18" s="3">
        <f t="shared" si="1"/>
        <v>0.15873015873015872</v>
      </c>
      <c r="E18" s="3"/>
      <c r="F18" s="3" t="str">
        <f t="shared" si="2"/>
        <v/>
      </c>
      <c r="H18" s="10" t="str">
        <f t="shared" si="3"/>
        <v/>
      </c>
      <c r="I18" t="str">
        <f t="shared" si="5"/>
        <v/>
      </c>
      <c r="J18" s="10" t="str">
        <f t="shared" si="6"/>
        <v/>
      </c>
    </row>
    <row r="19" spans="1:10" x14ac:dyDescent="0.25">
      <c r="A19" s="7">
        <f t="shared" si="4"/>
        <v>42412</v>
      </c>
      <c r="B19" s="3">
        <f t="shared" si="0"/>
        <v>0.15873015873015872</v>
      </c>
      <c r="C19" s="3"/>
      <c r="D19" s="3">
        <f t="shared" si="1"/>
        <v>0.15873015873015872</v>
      </c>
      <c r="E19" s="3"/>
      <c r="F19" s="3" t="str">
        <f t="shared" si="2"/>
        <v/>
      </c>
      <c r="H19" s="10" t="str">
        <f t="shared" si="3"/>
        <v/>
      </c>
      <c r="I19" t="str">
        <f t="shared" si="5"/>
        <v/>
      </c>
      <c r="J19" s="10" t="str">
        <f t="shared" si="6"/>
        <v/>
      </c>
    </row>
    <row r="20" spans="1:10" x14ac:dyDescent="0.25">
      <c r="A20" s="7">
        <f t="shared" si="4"/>
        <v>42413</v>
      </c>
      <c r="B20" s="3" t="str">
        <f t="shared" si="0"/>
        <v/>
      </c>
      <c r="C20" s="3"/>
      <c r="D20" s="3" t="str">
        <f t="shared" si="1"/>
        <v/>
      </c>
      <c r="E20" s="3"/>
      <c r="F20" s="3" t="str">
        <f t="shared" si="2"/>
        <v/>
      </c>
      <c r="H20" s="10" t="str">
        <f t="shared" si="3"/>
        <v/>
      </c>
      <c r="I20" t="str">
        <f t="shared" si="5"/>
        <v/>
      </c>
      <c r="J20" s="10" t="str">
        <f t="shared" si="6"/>
        <v/>
      </c>
    </row>
    <row r="21" spans="1:10" x14ac:dyDescent="0.25">
      <c r="A21" s="7">
        <f t="shared" si="4"/>
        <v>42414</v>
      </c>
      <c r="B21" s="3" t="str">
        <f t="shared" si="0"/>
        <v/>
      </c>
      <c r="C21" s="3"/>
      <c r="D21" s="3" t="str">
        <f t="shared" si="1"/>
        <v/>
      </c>
      <c r="E21" s="3"/>
      <c r="F21" s="3" t="str">
        <f t="shared" si="2"/>
        <v/>
      </c>
      <c r="H21" s="10" t="str">
        <f t="shared" si="3"/>
        <v/>
      </c>
      <c r="I21">
        <f t="shared" si="5"/>
        <v>0</v>
      </c>
      <c r="J21" s="10">
        <f t="shared" si="6"/>
        <v>0</v>
      </c>
    </row>
    <row r="22" spans="1:10" x14ac:dyDescent="0.25">
      <c r="A22" s="7">
        <f t="shared" si="4"/>
        <v>42415</v>
      </c>
      <c r="B22" s="3">
        <f t="shared" si="0"/>
        <v>0.15873015873015872</v>
      </c>
      <c r="C22" s="3"/>
      <c r="D22" s="3">
        <f t="shared" si="1"/>
        <v>0.15873015873015872</v>
      </c>
      <c r="E22" s="3"/>
      <c r="F22" s="3" t="str">
        <f t="shared" si="2"/>
        <v/>
      </c>
      <c r="H22" s="10" t="str">
        <f t="shared" si="3"/>
        <v/>
      </c>
      <c r="I22" t="str">
        <f t="shared" si="5"/>
        <v/>
      </c>
      <c r="J22" s="10" t="str">
        <f t="shared" si="6"/>
        <v/>
      </c>
    </row>
    <row r="23" spans="1:10" x14ac:dyDescent="0.25">
      <c r="A23" s="7">
        <f t="shared" si="4"/>
        <v>42416</v>
      </c>
      <c r="B23" s="3">
        <f t="shared" si="0"/>
        <v>0.15873015873015872</v>
      </c>
      <c r="C23" s="3"/>
      <c r="D23" s="3">
        <f t="shared" si="1"/>
        <v>0.15873015873015872</v>
      </c>
      <c r="E23" s="3"/>
      <c r="F23" s="3" t="str">
        <f t="shared" si="2"/>
        <v/>
      </c>
      <c r="H23" s="10" t="str">
        <f t="shared" si="3"/>
        <v/>
      </c>
      <c r="I23" t="str">
        <f t="shared" si="5"/>
        <v/>
      </c>
      <c r="J23" s="10" t="str">
        <f t="shared" si="6"/>
        <v/>
      </c>
    </row>
    <row r="24" spans="1:10" x14ac:dyDescent="0.25">
      <c r="A24" s="7">
        <f t="shared" si="4"/>
        <v>42417</v>
      </c>
      <c r="B24" s="3">
        <f t="shared" si="0"/>
        <v>0.15873015873015872</v>
      </c>
      <c r="C24" s="3"/>
      <c r="D24" s="3">
        <f t="shared" si="1"/>
        <v>0.15873015873015872</v>
      </c>
      <c r="E24" s="3"/>
      <c r="F24" s="3" t="str">
        <f t="shared" si="2"/>
        <v/>
      </c>
      <c r="H24" s="10" t="str">
        <f t="shared" si="3"/>
        <v/>
      </c>
      <c r="I24" t="str">
        <f t="shared" si="5"/>
        <v/>
      </c>
      <c r="J24" s="10" t="str">
        <f t="shared" si="6"/>
        <v/>
      </c>
    </row>
    <row r="25" spans="1:10" x14ac:dyDescent="0.25">
      <c r="A25" s="7">
        <f t="shared" si="4"/>
        <v>42418</v>
      </c>
      <c r="B25" s="3">
        <f t="shared" si="0"/>
        <v>0.15873015873015872</v>
      </c>
      <c r="C25" s="3"/>
      <c r="D25" s="3">
        <f t="shared" si="1"/>
        <v>0.15873015873015872</v>
      </c>
      <c r="E25" s="3"/>
      <c r="F25" s="3" t="str">
        <f t="shared" si="2"/>
        <v/>
      </c>
      <c r="H25" s="10" t="str">
        <f t="shared" si="3"/>
        <v/>
      </c>
      <c r="I25" t="str">
        <f t="shared" si="5"/>
        <v/>
      </c>
      <c r="J25" s="10" t="str">
        <f t="shared" si="6"/>
        <v/>
      </c>
    </row>
    <row r="26" spans="1:10" x14ac:dyDescent="0.25">
      <c r="A26" s="7">
        <f t="shared" si="4"/>
        <v>42419</v>
      </c>
      <c r="B26" s="3">
        <f t="shared" si="0"/>
        <v>0.15873015873015872</v>
      </c>
      <c r="C26" s="3"/>
      <c r="D26" s="3">
        <f t="shared" si="1"/>
        <v>0.15873015873015872</v>
      </c>
      <c r="E26" s="3"/>
      <c r="F26" s="3" t="str">
        <f t="shared" si="2"/>
        <v/>
      </c>
      <c r="H26" s="10" t="str">
        <f t="shared" si="3"/>
        <v/>
      </c>
      <c r="I26" t="str">
        <f t="shared" si="5"/>
        <v/>
      </c>
      <c r="J26" s="10" t="str">
        <f t="shared" si="6"/>
        <v/>
      </c>
    </row>
    <row r="27" spans="1:10" x14ac:dyDescent="0.25">
      <c r="A27" s="7">
        <f t="shared" si="4"/>
        <v>42420</v>
      </c>
      <c r="B27" s="3" t="str">
        <f t="shared" si="0"/>
        <v/>
      </c>
      <c r="C27" s="3"/>
      <c r="D27" s="3" t="str">
        <f t="shared" si="1"/>
        <v/>
      </c>
      <c r="E27" s="3"/>
      <c r="F27" s="3" t="str">
        <f t="shared" si="2"/>
        <v/>
      </c>
      <c r="H27" s="10" t="str">
        <f t="shared" si="3"/>
        <v/>
      </c>
      <c r="I27" t="str">
        <f t="shared" si="5"/>
        <v/>
      </c>
      <c r="J27" s="10" t="str">
        <f t="shared" si="6"/>
        <v/>
      </c>
    </row>
    <row r="28" spans="1:10" x14ac:dyDescent="0.25">
      <c r="A28" s="7">
        <f t="shared" si="4"/>
        <v>42421</v>
      </c>
      <c r="B28" s="3" t="str">
        <f t="shared" si="0"/>
        <v/>
      </c>
      <c r="C28" s="3"/>
      <c r="D28" s="3" t="str">
        <f t="shared" si="1"/>
        <v/>
      </c>
      <c r="E28" s="3"/>
      <c r="F28" s="3" t="str">
        <f t="shared" si="2"/>
        <v/>
      </c>
      <c r="H28" s="10" t="str">
        <f t="shared" si="3"/>
        <v/>
      </c>
      <c r="I28">
        <f t="shared" si="5"/>
        <v>0</v>
      </c>
      <c r="J28" s="10">
        <f t="shared" si="6"/>
        <v>0</v>
      </c>
    </row>
    <row r="29" spans="1:10" x14ac:dyDescent="0.25">
      <c r="A29" s="7">
        <f t="shared" si="4"/>
        <v>42422</v>
      </c>
      <c r="B29" s="3">
        <f t="shared" si="0"/>
        <v>0.15873015873015872</v>
      </c>
      <c r="C29" s="3"/>
      <c r="D29" s="3">
        <f t="shared" si="1"/>
        <v>0.15873015873015872</v>
      </c>
      <c r="E29" s="3"/>
      <c r="F29" s="3" t="str">
        <f t="shared" si="2"/>
        <v/>
      </c>
      <c r="H29" s="10" t="str">
        <f t="shared" si="3"/>
        <v/>
      </c>
      <c r="I29" t="str">
        <f t="shared" si="5"/>
        <v/>
      </c>
      <c r="J29" s="10" t="str">
        <f t="shared" si="6"/>
        <v/>
      </c>
    </row>
    <row r="30" spans="1:10" x14ac:dyDescent="0.25">
      <c r="A30" s="7">
        <f t="shared" si="4"/>
        <v>42423</v>
      </c>
      <c r="B30" s="3">
        <f t="shared" si="0"/>
        <v>0.15873015873015872</v>
      </c>
      <c r="C30" s="3"/>
      <c r="D30" s="3">
        <f t="shared" si="1"/>
        <v>0.15873015873015872</v>
      </c>
      <c r="E30" s="3"/>
      <c r="F30" s="3" t="str">
        <f t="shared" si="2"/>
        <v/>
      </c>
      <c r="H30" s="10" t="str">
        <f t="shared" si="3"/>
        <v/>
      </c>
      <c r="I30" t="str">
        <f t="shared" si="5"/>
        <v/>
      </c>
      <c r="J30" s="10" t="str">
        <f t="shared" si="6"/>
        <v/>
      </c>
    </row>
    <row r="31" spans="1:10" x14ac:dyDescent="0.25">
      <c r="A31" s="7">
        <f t="shared" si="4"/>
        <v>42424</v>
      </c>
      <c r="B31" s="3">
        <f t="shared" si="0"/>
        <v>0.15873015873015872</v>
      </c>
      <c r="C31" s="3"/>
      <c r="D31" s="3">
        <f t="shared" si="1"/>
        <v>0.15873015873015872</v>
      </c>
      <c r="E31" s="3"/>
      <c r="F31" s="3" t="str">
        <f t="shared" si="2"/>
        <v/>
      </c>
      <c r="H31" s="10" t="str">
        <f t="shared" si="3"/>
        <v/>
      </c>
      <c r="I31" t="str">
        <f t="shared" si="5"/>
        <v/>
      </c>
      <c r="J31" s="10" t="str">
        <f t="shared" si="6"/>
        <v/>
      </c>
    </row>
    <row r="32" spans="1:10" x14ac:dyDescent="0.25">
      <c r="A32" s="7">
        <f t="shared" si="4"/>
        <v>42425</v>
      </c>
      <c r="B32" s="3">
        <f t="shared" si="0"/>
        <v>0.15873015873015872</v>
      </c>
      <c r="C32" s="3"/>
      <c r="D32" s="3">
        <f t="shared" si="1"/>
        <v>0.15873015873015872</v>
      </c>
      <c r="E32" s="3"/>
      <c r="F32" s="3" t="str">
        <f t="shared" si="2"/>
        <v/>
      </c>
      <c r="H32" s="10" t="str">
        <f t="shared" si="3"/>
        <v/>
      </c>
      <c r="I32" t="str">
        <f t="shared" si="5"/>
        <v/>
      </c>
      <c r="J32" s="10" t="str">
        <f t="shared" si="6"/>
        <v/>
      </c>
    </row>
    <row r="33" spans="1:10" x14ac:dyDescent="0.25">
      <c r="A33" s="7">
        <f t="shared" si="4"/>
        <v>42426</v>
      </c>
      <c r="B33" s="3">
        <f t="shared" si="0"/>
        <v>0.15873015873015872</v>
      </c>
      <c r="C33" s="3"/>
      <c r="D33" s="3">
        <f t="shared" si="1"/>
        <v>0.15873015873015872</v>
      </c>
      <c r="E33" s="3"/>
      <c r="F33" s="3" t="str">
        <f t="shared" si="2"/>
        <v/>
      </c>
      <c r="H33" s="10" t="str">
        <f t="shared" si="3"/>
        <v/>
      </c>
      <c r="I33" t="str">
        <f t="shared" si="5"/>
        <v/>
      </c>
      <c r="J33" s="10" t="str">
        <f t="shared" si="6"/>
        <v/>
      </c>
    </row>
    <row r="34" spans="1:10" x14ac:dyDescent="0.25">
      <c r="A34" s="7">
        <f t="shared" si="4"/>
        <v>42427</v>
      </c>
      <c r="B34" s="3" t="str">
        <f t="shared" si="0"/>
        <v/>
      </c>
      <c r="C34" s="3"/>
      <c r="D34" s="3" t="str">
        <f t="shared" si="1"/>
        <v/>
      </c>
      <c r="E34" s="3"/>
      <c r="F34" s="3" t="str">
        <f t="shared" si="2"/>
        <v/>
      </c>
      <c r="H34" s="10" t="str">
        <f t="shared" si="3"/>
        <v/>
      </c>
      <c r="I34" t="str">
        <f t="shared" si="5"/>
        <v/>
      </c>
      <c r="J34" s="10" t="str">
        <f t="shared" si="6"/>
        <v/>
      </c>
    </row>
    <row r="35" spans="1:10" x14ac:dyDescent="0.25">
      <c r="A35" s="7">
        <f t="shared" si="4"/>
        <v>42428</v>
      </c>
      <c r="B35" s="3" t="str">
        <f t="shared" si="0"/>
        <v/>
      </c>
      <c r="C35" s="3"/>
      <c r="D35" s="3" t="str">
        <f t="shared" si="1"/>
        <v/>
      </c>
      <c r="E35" s="3"/>
      <c r="F35" s="3" t="str">
        <f t="shared" si="2"/>
        <v/>
      </c>
      <c r="H35" s="10" t="str">
        <f t="shared" si="3"/>
        <v/>
      </c>
      <c r="I35">
        <f t="shared" si="5"/>
        <v>0</v>
      </c>
      <c r="J35" s="10">
        <f t="shared" si="6"/>
        <v>0</v>
      </c>
    </row>
    <row r="36" spans="1:10" x14ac:dyDescent="0.25">
      <c r="A36" s="7">
        <f>IFERROR(IF(MONTH($A$35)=MONTH($A$35+1),$A$35+1,""),"")</f>
        <v>42429</v>
      </c>
      <c r="B36" s="3">
        <f t="shared" si="0"/>
        <v>0.15873015873015872</v>
      </c>
      <c r="C36" s="3"/>
      <c r="D36" s="3">
        <f t="shared" si="1"/>
        <v>0.15873015873015872</v>
      </c>
      <c r="E36" s="3"/>
      <c r="F36" s="3" t="str">
        <f t="shared" si="2"/>
        <v/>
      </c>
      <c r="H36" s="10" t="str">
        <f t="shared" si="3"/>
        <v/>
      </c>
      <c r="I36" t="str">
        <f t="shared" si="5"/>
        <v/>
      </c>
      <c r="J36" s="10" t="str">
        <f t="shared" si="6"/>
        <v/>
      </c>
    </row>
    <row r="37" spans="1:10" x14ac:dyDescent="0.25">
      <c r="A37" s="7" t="str">
        <f>IFERROR(IF(MONTH($A$35)=MONTH($A$35+2),$A$35+2,""),"")</f>
        <v/>
      </c>
      <c r="B37" s="3" t="str">
        <f t="shared" si="0"/>
        <v/>
      </c>
      <c r="C37" s="3"/>
      <c r="D37" s="3" t="str">
        <f t="shared" si="1"/>
        <v/>
      </c>
      <c r="E37" s="3"/>
      <c r="F37" s="3" t="str">
        <f t="shared" si="2"/>
        <v/>
      </c>
      <c r="H37" s="10" t="str">
        <f t="shared" si="3"/>
        <v/>
      </c>
      <c r="I37" t="str">
        <f t="shared" si="5"/>
        <v/>
      </c>
      <c r="J37" s="10" t="str">
        <f t="shared" si="6"/>
        <v/>
      </c>
    </row>
    <row r="38" spans="1:10" x14ac:dyDescent="0.25">
      <c r="A38" s="7" t="str">
        <f>IFERROR(IF(MONTH($A$35)=MONTH($A$35+3),$A$35+3,""),"")</f>
        <v/>
      </c>
      <c r="B38" s="3" t="str">
        <f t="shared" si="0"/>
        <v/>
      </c>
      <c r="C38" s="3"/>
      <c r="D38" s="3" t="str">
        <f t="shared" si="1"/>
        <v/>
      </c>
      <c r="E38" s="3"/>
      <c r="F38" s="3" t="str">
        <f t="shared" si="2"/>
        <v/>
      </c>
      <c r="H38" s="10" t="str">
        <f t="shared" si="3"/>
        <v/>
      </c>
      <c r="I38" t="str">
        <f t="shared" si="5"/>
        <v/>
      </c>
      <c r="J38" s="10" t="str">
        <f t="shared" si="6"/>
        <v/>
      </c>
    </row>
    <row r="39" spans="1:10" x14ac:dyDescent="0.25">
      <c r="A39" s="5" t="s">
        <v>5</v>
      </c>
      <c r="B39" s="4">
        <f>SUM(B8:B38)</f>
        <v>3.3333333333333317</v>
      </c>
      <c r="C39" s="4">
        <f t="shared" ref="C39:E39" si="7">SUM(C8:C38)</f>
        <v>0</v>
      </c>
      <c r="D39" s="4">
        <f t="shared" si="7"/>
        <v>3.3333333333333317</v>
      </c>
      <c r="E39" s="4">
        <f t="shared" si="7"/>
        <v>0</v>
      </c>
      <c r="F39" s="3">
        <f>ABS((C39+E39)-(B39+D39))</f>
        <v>6.6666666666666634</v>
      </c>
      <c r="G39">
        <f>COUNTIF(G8:G38,"ja")</f>
        <v>0</v>
      </c>
    </row>
  </sheetData>
  <mergeCells count="3">
    <mergeCell ref="A1:G1"/>
    <mergeCell ref="A3:B3"/>
    <mergeCell ref="C3:G3"/>
  </mergeCells>
  <conditionalFormatting sqref="F39">
    <cfRule type="expression" dxfId="142" priority="25">
      <formula>$C39+$E39&gt;$B39+$D39</formula>
    </cfRule>
    <cfRule type="expression" dxfId="141" priority="26">
      <formula>$C39+$E39&lt;$B39+$D39</formula>
    </cfRule>
  </conditionalFormatting>
  <conditionalFormatting sqref="F39">
    <cfRule type="expression" dxfId="140" priority="23">
      <formula>$G39="ja"</formula>
    </cfRule>
  </conditionalFormatting>
  <conditionalFormatting sqref="F39">
    <cfRule type="expression" dxfId="139" priority="22">
      <formula>$G39="ja"</formula>
    </cfRule>
  </conditionalFormatting>
  <conditionalFormatting sqref="F8:F38">
    <cfRule type="expression" dxfId="138" priority="18">
      <formula>$C8+$E8&gt;$B8+$D8</formula>
    </cfRule>
    <cfRule type="expression" dxfId="137" priority="19">
      <formula>$C8+$E8&lt;$B8+$D8</formula>
    </cfRule>
  </conditionalFormatting>
  <conditionalFormatting sqref="D8:D38">
    <cfRule type="expression" dxfId="136" priority="16">
      <formula>$D8=0</formula>
    </cfRule>
  </conditionalFormatting>
  <conditionalFormatting sqref="A8:H38">
    <cfRule type="expression" dxfId="135" priority="15">
      <formula>OR(WEEKDAY($A8,2)=6,WEEKDAY($A8,2)=7)</formula>
    </cfRule>
    <cfRule type="expression" dxfId="134" priority="17">
      <formula>$G8="ja"</formula>
    </cfRule>
  </conditionalFormatting>
  <conditionalFormatting sqref="J8:J38">
    <cfRule type="expression" dxfId="133" priority="3">
      <formula>OR(WEEKDAY($A8,2)=6,WEEKDAY($A8,2)=7)</formula>
    </cfRule>
    <cfRule type="expression" dxfId="132" priority="4">
      <formula>$G8="ja"</formula>
    </cfRule>
  </conditionalFormatting>
  <conditionalFormatting sqref="I8:I38">
    <cfRule type="expression" dxfId="131" priority="1">
      <formula>OR(WEEKDAY($A8,2)=6,WEEKDAY($A8,2)=7)</formula>
    </cfRule>
    <cfRule type="expression" dxfId="130" priority="2">
      <formula>$G8="ja"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9"/>
  <sheetViews>
    <sheetView workbookViewId="0">
      <selection sqref="A1:G1"/>
    </sheetView>
  </sheetViews>
  <sheetFormatPr baseColWidth="10" defaultRowHeight="15" x14ac:dyDescent="0.25"/>
  <cols>
    <col min="1" max="1" width="18" customWidth="1"/>
    <col min="6" max="6" width="12.85546875" customWidth="1"/>
  </cols>
  <sheetData>
    <row r="1" spans="1:10" ht="15.75" x14ac:dyDescent="0.25">
      <c r="A1" s="13" t="s">
        <v>0</v>
      </c>
      <c r="B1" s="13"/>
      <c r="C1" s="13"/>
      <c r="D1" s="13"/>
      <c r="E1" s="13"/>
      <c r="F1" s="13"/>
      <c r="G1" s="13"/>
    </row>
    <row r="3" spans="1:10" x14ac:dyDescent="0.25">
      <c r="A3" s="15" t="str">
        <f>Übersicht!A3</f>
        <v>Name des Mitarbeiters</v>
      </c>
      <c r="B3" s="15"/>
      <c r="C3" s="15" t="str">
        <f>Übersicht!C3</f>
        <v>Max Muster</v>
      </c>
      <c r="D3" s="15"/>
      <c r="E3" s="15"/>
      <c r="F3" s="15"/>
      <c r="G3" s="15"/>
    </row>
    <row r="4" spans="1:10" x14ac:dyDescent="0.25">
      <c r="F4" t="s">
        <v>27</v>
      </c>
      <c r="G4" s="9">
        <v>15</v>
      </c>
    </row>
    <row r="5" spans="1:10" x14ac:dyDescent="0.25">
      <c r="A5" t="s">
        <v>1</v>
      </c>
      <c r="B5" s="6" t="s">
        <v>13</v>
      </c>
      <c r="C5" t="s">
        <v>2</v>
      </c>
      <c r="D5" s="6">
        <f>Übersicht!E5</f>
        <v>2016</v>
      </c>
      <c r="F5" t="s">
        <v>25</v>
      </c>
      <c r="G5" s="8">
        <v>160</v>
      </c>
    </row>
    <row r="7" spans="1:10" x14ac:dyDescent="0.25">
      <c r="A7" s="1" t="s">
        <v>3</v>
      </c>
      <c r="B7" t="s">
        <v>7</v>
      </c>
      <c r="C7" t="s">
        <v>8</v>
      </c>
      <c r="D7" t="s">
        <v>9</v>
      </c>
      <c r="E7" t="s">
        <v>10</v>
      </c>
      <c r="F7" t="s">
        <v>4</v>
      </c>
      <c r="G7" t="s">
        <v>6</v>
      </c>
      <c r="H7" t="s">
        <v>28</v>
      </c>
      <c r="I7" s="12" t="s">
        <v>29</v>
      </c>
      <c r="J7" s="12" t="s">
        <v>30</v>
      </c>
    </row>
    <row r="8" spans="1:10" x14ac:dyDescent="0.25">
      <c r="A8" s="7">
        <f>IFERROR(DATEVALUE(CONCATENATE(1,B5,D5)),"")</f>
        <v>42430</v>
      </c>
      <c r="B8" s="3">
        <f>IFERROR(IF(OR(WEEKDAY(A8,2)=6,WEEKDAY(A8,2)=7),"",$G$5/NETWORKDAYS($A$8,EOMONTH($A$8,0))/24/2),"")</f>
        <v>0.14492753623188406</v>
      </c>
      <c r="C8" s="3"/>
      <c r="D8" s="3">
        <f>B8</f>
        <v>0.14492753623188406</v>
      </c>
      <c r="E8" s="3"/>
      <c r="F8" s="3" t="str">
        <f>IF(OR(B8="",C8="",D8="",E8=""),"",ABS((C8+E8)-(B8+D8)))</f>
        <v/>
      </c>
      <c r="H8" s="10" t="str">
        <f>IF(OR(B8="",C8="",D8="",E8=""),"",(C8+E8)*24*$G$4)</f>
        <v/>
      </c>
      <c r="I8" t="str">
        <f>IF(WEEKDAY(A8,2)=7,COUNTIF(G8:G8,"ja"),"")</f>
        <v/>
      </c>
      <c r="J8" s="10" t="str">
        <f>IF(WEEKDAY(A8,2)=7,SUM(H8:H8),"")</f>
        <v/>
      </c>
    </row>
    <row r="9" spans="1:10" x14ac:dyDescent="0.25">
      <c r="A9" s="7">
        <f>IFERROR(A8+1,"")</f>
        <v>42431</v>
      </c>
      <c r="B9" s="3">
        <f t="shared" ref="B9:B38" si="0">IFERROR(IF(OR(WEEKDAY(A9,2)=6,WEEKDAY(A9,2)=7),"",$G$5/NETWORKDAYS($A$8,EOMONTH($A$8,0))/24/2),"")</f>
        <v>0.14492753623188406</v>
      </c>
      <c r="C9" s="3"/>
      <c r="D9" s="3">
        <f t="shared" ref="D9:D38" si="1">B9</f>
        <v>0.14492753623188406</v>
      </c>
      <c r="E9" s="3"/>
      <c r="F9" s="3" t="str">
        <f t="shared" ref="F9:F38" si="2">IF(OR(B9="",C9="",D9="",E9=""),"",ABS((C9+E9)-(B9+D9)))</f>
        <v/>
      </c>
      <c r="H9" s="10" t="str">
        <f t="shared" ref="H9:H38" si="3">IF(OR(B9="",C9="",D9="",E9=""),"",(C9+E9)*24*$G$4)</f>
        <v/>
      </c>
      <c r="I9" t="str">
        <f>IF(WEEKDAY(A9,2)=7,COUNTIF(G8:G9,"ja"),"")</f>
        <v/>
      </c>
      <c r="J9" s="10" t="str">
        <f>IF(WEEKDAY(A9,2)=7,SUM(H8:H9),"")</f>
        <v/>
      </c>
    </row>
    <row r="10" spans="1:10" x14ac:dyDescent="0.25">
      <c r="A10" s="7">
        <f t="shared" ref="A10:A35" si="4">IFERROR(A9+1,"")</f>
        <v>42432</v>
      </c>
      <c r="B10" s="3">
        <f t="shared" si="0"/>
        <v>0.14492753623188406</v>
      </c>
      <c r="C10" s="3"/>
      <c r="D10" s="3">
        <f t="shared" si="1"/>
        <v>0.14492753623188406</v>
      </c>
      <c r="E10" s="3"/>
      <c r="F10" s="3" t="str">
        <f t="shared" si="2"/>
        <v/>
      </c>
      <c r="H10" s="10" t="str">
        <f t="shared" si="3"/>
        <v/>
      </c>
      <c r="I10" t="str">
        <f>IF(WEEKDAY(A10,2)=7,COUNTIF(G8:G10,"ja"),"")</f>
        <v/>
      </c>
      <c r="J10" s="10" t="str">
        <f>IF(WEEKDAY(A10,2)=7,SUM(H8:H10),"")</f>
        <v/>
      </c>
    </row>
    <row r="11" spans="1:10" x14ac:dyDescent="0.25">
      <c r="A11" s="7">
        <f t="shared" si="4"/>
        <v>42433</v>
      </c>
      <c r="B11" s="3">
        <f t="shared" si="0"/>
        <v>0.14492753623188406</v>
      </c>
      <c r="C11" s="3"/>
      <c r="D11" s="3">
        <f t="shared" si="1"/>
        <v>0.14492753623188406</v>
      </c>
      <c r="E11" s="3"/>
      <c r="F11" s="3" t="str">
        <f t="shared" si="2"/>
        <v/>
      </c>
      <c r="H11" s="10" t="str">
        <f t="shared" si="3"/>
        <v/>
      </c>
      <c r="I11" t="str">
        <f>IF(WEEKDAY(A11,2)=7,COUNTIF(G8:G11,"ja"),"")</f>
        <v/>
      </c>
      <c r="J11" s="10" t="str">
        <f>IF(WEEKDAY(A11,2)=7,SUM(H8:H11),"")</f>
        <v/>
      </c>
    </row>
    <row r="12" spans="1:10" x14ac:dyDescent="0.25">
      <c r="A12" s="7">
        <f t="shared" si="4"/>
        <v>42434</v>
      </c>
      <c r="B12" s="3" t="str">
        <f t="shared" si="0"/>
        <v/>
      </c>
      <c r="C12" s="3"/>
      <c r="D12" s="3" t="str">
        <f t="shared" si="1"/>
        <v/>
      </c>
      <c r="E12" s="3"/>
      <c r="F12" s="3" t="str">
        <f t="shared" si="2"/>
        <v/>
      </c>
      <c r="H12" s="10" t="str">
        <f t="shared" si="3"/>
        <v/>
      </c>
      <c r="I12" t="str">
        <f>IF(WEEKDAY(A12,2)=7,COUNTIF(G8:G12,"ja"),"")</f>
        <v/>
      </c>
      <c r="J12" s="10" t="str">
        <f>IF(WEEKDAY(A12,2)=7,SUM(H8:H12),"")</f>
        <v/>
      </c>
    </row>
    <row r="13" spans="1:10" x14ac:dyDescent="0.25">
      <c r="A13" s="7">
        <f t="shared" si="4"/>
        <v>42435</v>
      </c>
      <c r="B13" s="3" t="str">
        <f t="shared" si="0"/>
        <v/>
      </c>
      <c r="C13" s="3"/>
      <c r="D13" s="3" t="str">
        <f t="shared" si="1"/>
        <v/>
      </c>
      <c r="E13" s="3"/>
      <c r="F13" s="3" t="str">
        <f t="shared" si="2"/>
        <v/>
      </c>
      <c r="H13" s="10" t="str">
        <f t="shared" si="3"/>
        <v/>
      </c>
      <c r="I13">
        <f>IF(WEEKDAY(A13,2)=7,COUNTIF(G8:G13,"ja"),"")</f>
        <v>0</v>
      </c>
      <c r="J13" s="10">
        <f>IF(WEEKDAY(A13,2)=7,SUM(H8:H13),"")</f>
        <v>0</v>
      </c>
    </row>
    <row r="14" spans="1:10" x14ac:dyDescent="0.25">
      <c r="A14" s="7">
        <f t="shared" si="4"/>
        <v>42436</v>
      </c>
      <c r="B14" s="3">
        <f t="shared" si="0"/>
        <v>0.14492753623188406</v>
      </c>
      <c r="C14" s="3"/>
      <c r="D14" s="3">
        <f t="shared" si="1"/>
        <v>0.14492753623188406</v>
      </c>
      <c r="E14" s="3"/>
      <c r="F14" s="3" t="str">
        <f t="shared" si="2"/>
        <v/>
      </c>
      <c r="H14" s="10" t="str">
        <f t="shared" si="3"/>
        <v/>
      </c>
      <c r="I14" t="str">
        <f>IFERROR(IF(WEEKDAY(A14,2)=7,COUNTIF(G8:G14,"ja"),""),"")</f>
        <v/>
      </c>
      <c r="J14" s="10" t="str">
        <f>IFERROR(IF(WEEKDAY(A14,2)=7,SUM(H8:H14),""),"")</f>
        <v/>
      </c>
    </row>
    <row r="15" spans="1:10" x14ac:dyDescent="0.25">
      <c r="A15" s="7">
        <f t="shared" si="4"/>
        <v>42437</v>
      </c>
      <c r="B15" s="3">
        <f t="shared" si="0"/>
        <v>0.14492753623188406</v>
      </c>
      <c r="C15" s="3"/>
      <c r="D15" s="3">
        <f t="shared" si="1"/>
        <v>0.14492753623188406</v>
      </c>
      <c r="E15" s="3"/>
      <c r="F15" s="3" t="str">
        <f t="shared" si="2"/>
        <v/>
      </c>
      <c r="H15" s="10" t="str">
        <f t="shared" si="3"/>
        <v/>
      </c>
      <c r="I15" t="str">
        <f t="shared" ref="I15:I38" si="5">IFERROR(IF(WEEKDAY(A15,2)=7,COUNTIF(G9:G15,"ja"),""),"")</f>
        <v/>
      </c>
      <c r="J15" s="10" t="str">
        <f t="shared" ref="J15:J38" si="6">IFERROR(IF(WEEKDAY(A15,2)=7,SUM(H9:H15),""),"")</f>
        <v/>
      </c>
    </row>
    <row r="16" spans="1:10" x14ac:dyDescent="0.25">
      <c r="A16" s="7">
        <f t="shared" si="4"/>
        <v>42438</v>
      </c>
      <c r="B16" s="3">
        <f t="shared" si="0"/>
        <v>0.14492753623188406</v>
      </c>
      <c r="C16" s="3"/>
      <c r="D16" s="3">
        <f t="shared" si="1"/>
        <v>0.14492753623188406</v>
      </c>
      <c r="E16" s="3"/>
      <c r="F16" s="3" t="str">
        <f t="shared" si="2"/>
        <v/>
      </c>
      <c r="H16" s="10" t="str">
        <f t="shared" si="3"/>
        <v/>
      </c>
      <c r="I16" t="str">
        <f t="shared" si="5"/>
        <v/>
      </c>
      <c r="J16" s="10" t="str">
        <f t="shared" si="6"/>
        <v/>
      </c>
    </row>
    <row r="17" spans="1:10" x14ac:dyDescent="0.25">
      <c r="A17" s="7">
        <f t="shared" si="4"/>
        <v>42439</v>
      </c>
      <c r="B17" s="3">
        <f t="shared" si="0"/>
        <v>0.14492753623188406</v>
      </c>
      <c r="C17" s="3"/>
      <c r="D17" s="3">
        <f t="shared" si="1"/>
        <v>0.14492753623188406</v>
      </c>
      <c r="E17" s="3"/>
      <c r="F17" s="3" t="str">
        <f t="shared" si="2"/>
        <v/>
      </c>
      <c r="H17" s="10" t="str">
        <f t="shared" si="3"/>
        <v/>
      </c>
      <c r="I17" t="str">
        <f>IFERROR(IF(WEEKDAY(A17,2)=7,COUNTIF(G11:G17,"ja"),""),"")</f>
        <v/>
      </c>
      <c r="J17" s="10" t="str">
        <f t="shared" si="6"/>
        <v/>
      </c>
    </row>
    <row r="18" spans="1:10" x14ac:dyDescent="0.25">
      <c r="A18" s="7">
        <f t="shared" si="4"/>
        <v>42440</v>
      </c>
      <c r="B18" s="3">
        <f t="shared" si="0"/>
        <v>0.14492753623188406</v>
      </c>
      <c r="C18" s="3"/>
      <c r="D18" s="3">
        <f t="shared" si="1"/>
        <v>0.14492753623188406</v>
      </c>
      <c r="E18" s="3"/>
      <c r="F18" s="3" t="str">
        <f t="shared" si="2"/>
        <v/>
      </c>
      <c r="H18" s="10" t="str">
        <f t="shared" si="3"/>
        <v/>
      </c>
      <c r="I18" t="str">
        <f t="shared" si="5"/>
        <v/>
      </c>
      <c r="J18" s="10" t="str">
        <f t="shared" si="6"/>
        <v/>
      </c>
    </row>
    <row r="19" spans="1:10" x14ac:dyDescent="0.25">
      <c r="A19" s="7">
        <f t="shared" si="4"/>
        <v>42441</v>
      </c>
      <c r="B19" s="3" t="str">
        <f t="shared" si="0"/>
        <v/>
      </c>
      <c r="C19" s="3"/>
      <c r="D19" s="3" t="str">
        <f t="shared" si="1"/>
        <v/>
      </c>
      <c r="E19" s="3"/>
      <c r="F19" s="3" t="str">
        <f t="shared" si="2"/>
        <v/>
      </c>
      <c r="H19" s="10" t="str">
        <f t="shared" si="3"/>
        <v/>
      </c>
      <c r="I19" t="str">
        <f t="shared" si="5"/>
        <v/>
      </c>
      <c r="J19" s="10" t="str">
        <f t="shared" si="6"/>
        <v/>
      </c>
    </row>
    <row r="20" spans="1:10" x14ac:dyDescent="0.25">
      <c r="A20" s="7">
        <f t="shared" si="4"/>
        <v>42442</v>
      </c>
      <c r="B20" s="3" t="str">
        <f t="shared" si="0"/>
        <v/>
      </c>
      <c r="C20" s="3"/>
      <c r="D20" s="3" t="str">
        <f t="shared" si="1"/>
        <v/>
      </c>
      <c r="E20" s="3"/>
      <c r="F20" s="3" t="str">
        <f t="shared" si="2"/>
        <v/>
      </c>
      <c r="H20" s="10" t="str">
        <f t="shared" si="3"/>
        <v/>
      </c>
      <c r="I20">
        <f t="shared" si="5"/>
        <v>0</v>
      </c>
      <c r="J20" s="10">
        <f t="shared" si="6"/>
        <v>0</v>
      </c>
    </row>
    <row r="21" spans="1:10" x14ac:dyDescent="0.25">
      <c r="A21" s="7">
        <f t="shared" si="4"/>
        <v>42443</v>
      </c>
      <c r="B21" s="3">
        <f t="shared" si="0"/>
        <v>0.14492753623188406</v>
      </c>
      <c r="C21" s="3"/>
      <c r="D21" s="3">
        <f t="shared" si="1"/>
        <v>0.14492753623188406</v>
      </c>
      <c r="E21" s="3"/>
      <c r="F21" s="3" t="str">
        <f t="shared" si="2"/>
        <v/>
      </c>
      <c r="H21" s="10" t="str">
        <f t="shared" si="3"/>
        <v/>
      </c>
      <c r="I21" t="str">
        <f t="shared" si="5"/>
        <v/>
      </c>
      <c r="J21" s="10" t="str">
        <f t="shared" si="6"/>
        <v/>
      </c>
    </row>
    <row r="22" spans="1:10" x14ac:dyDescent="0.25">
      <c r="A22" s="7">
        <f t="shared" si="4"/>
        <v>42444</v>
      </c>
      <c r="B22" s="3">
        <f t="shared" si="0"/>
        <v>0.14492753623188406</v>
      </c>
      <c r="C22" s="3"/>
      <c r="D22" s="3">
        <f t="shared" si="1"/>
        <v>0.14492753623188406</v>
      </c>
      <c r="E22" s="3"/>
      <c r="F22" s="3" t="str">
        <f t="shared" si="2"/>
        <v/>
      </c>
      <c r="H22" s="10" t="str">
        <f t="shared" si="3"/>
        <v/>
      </c>
      <c r="I22" t="str">
        <f t="shared" si="5"/>
        <v/>
      </c>
      <c r="J22" s="10" t="str">
        <f t="shared" si="6"/>
        <v/>
      </c>
    </row>
    <row r="23" spans="1:10" x14ac:dyDescent="0.25">
      <c r="A23" s="7">
        <f t="shared" si="4"/>
        <v>42445</v>
      </c>
      <c r="B23" s="3">
        <f t="shared" si="0"/>
        <v>0.14492753623188406</v>
      </c>
      <c r="C23" s="3"/>
      <c r="D23" s="3">
        <f t="shared" si="1"/>
        <v>0.14492753623188406</v>
      </c>
      <c r="E23" s="3"/>
      <c r="F23" s="3" t="str">
        <f t="shared" si="2"/>
        <v/>
      </c>
      <c r="H23" s="10" t="str">
        <f t="shared" si="3"/>
        <v/>
      </c>
      <c r="I23" t="str">
        <f t="shared" si="5"/>
        <v/>
      </c>
      <c r="J23" s="10" t="str">
        <f t="shared" si="6"/>
        <v/>
      </c>
    </row>
    <row r="24" spans="1:10" x14ac:dyDescent="0.25">
      <c r="A24" s="7">
        <f t="shared" si="4"/>
        <v>42446</v>
      </c>
      <c r="B24" s="3">
        <f t="shared" si="0"/>
        <v>0.14492753623188406</v>
      </c>
      <c r="C24" s="3"/>
      <c r="D24" s="3">
        <f t="shared" si="1"/>
        <v>0.14492753623188406</v>
      </c>
      <c r="E24" s="3"/>
      <c r="F24" s="3" t="str">
        <f t="shared" si="2"/>
        <v/>
      </c>
      <c r="H24" s="10" t="str">
        <f t="shared" si="3"/>
        <v/>
      </c>
      <c r="I24" t="str">
        <f t="shared" si="5"/>
        <v/>
      </c>
      <c r="J24" s="10" t="str">
        <f t="shared" si="6"/>
        <v/>
      </c>
    </row>
    <row r="25" spans="1:10" x14ac:dyDescent="0.25">
      <c r="A25" s="7">
        <f t="shared" si="4"/>
        <v>42447</v>
      </c>
      <c r="B25" s="3">
        <f t="shared" si="0"/>
        <v>0.14492753623188406</v>
      </c>
      <c r="C25" s="3"/>
      <c r="D25" s="3">
        <f t="shared" si="1"/>
        <v>0.14492753623188406</v>
      </c>
      <c r="E25" s="3"/>
      <c r="F25" s="3" t="str">
        <f t="shared" si="2"/>
        <v/>
      </c>
      <c r="H25" s="10" t="str">
        <f t="shared" si="3"/>
        <v/>
      </c>
      <c r="I25" t="str">
        <f t="shared" si="5"/>
        <v/>
      </c>
      <c r="J25" s="10" t="str">
        <f t="shared" si="6"/>
        <v/>
      </c>
    </row>
    <row r="26" spans="1:10" x14ac:dyDescent="0.25">
      <c r="A26" s="7">
        <f t="shared" si="4"/>
        <v>42448</v>
      </c>
      <c r="B26" s="3" t="str">
        <f t="shared" si="0"/>
        <v/>
      </c>
      <c r="C26" s="3"/>
      <c r="D26" s="3" t="str">
        <f t="shared" si="1"/>
        <v/>
      </c>
      <c r="E26" s="3"/>
      <c r="F26" s="3" t="str">
        <f t="shared" si="2"/>
        <v/>
      </c>
      <c r="H26" s="10" t="str">
        <f t="shared" si="3"/>
        <v/>
      </c>
      <c r="I26" t="str">
        <f t="shared" si="5"/>
        <v/>
      </c>
      <c r="J26" s="10" t="str">
        <f t="shared" si="6"/>
        <v/>
      </c>
    </row>
    <row r="27" spans="1:10" x14ac:dyDescent="0.25">
      <c r="A27" s="7">
        <f t="shared" si="4"/>
        <v>42449</v>
      </c>
      <c r="B27" s="3" t="str">
        <f t="shared" si="0"/>
        <v/>
      </c>
      <c r="C27" s="3"/>
      <c r="D27" s="3" t="str">
        <f t="shared" si="1"/>
        <v/>
      </c>
      <c r="E27" s="3"/>
      <c r="F27" s="3" t="str">
        <f t="shared" si="2"/>
        <v/>
      </c>
      <c r="H27" s="10" t="str">
        <f t="shared" si="3"/>
        <v/>
      </c>
      <c r="I27">
        <f t="shared" si="5"/>
        <v>0</v>
      </c>
      <c r="J27" s="10">
        <f t="shared" si="6"/>
        <v>0</v>
      </c>
    </row>
    <row r="28" spans="1:10" x14ac:dyDescent="0.25">
      <c r="A28" s="7">
        <f t="shared" si="4"/>
        <v>42450</v>
      </c>
      <c r="B28" s="3">
        <f t="shared" si="0"/>
        <v>0.14492753623188406</v>
      </c>
      <c r="C28" s="3"/>
      <c r="D28" s="3">
        <f t="shared" si="1"/>
        <v>0.14492753623188406</v>
      </c>
      <c r="E28" s="3"/>
      <c r="F28" s="3" t="str">
        <f t="shared" si="2"/>
        <v/>
      </c>
      <c r="H28" s="10" t="str">
        <f t="shared" si="3"/>
        <v/>
      </c>
      <c r="I28" t="str">
        <f t="shared" si="5"/>
        <v/>
      </c>
      <c r="J28" s="10" t="str">
        <f t="shared" si="6"/>
        <v/>
      </c>
    </row>
    <row r="29" spans="1:10" x14ac:dyDescent="0.25">
      <c r="A29" s="7">
        <f t="shared" si="4"/>
        <v>42451</v>
      </c>
      <c r="B29" s="3">
        <f t="shared" si="0"/>
        <v>0.14492753623188406</v>
      </c>
      <c r="C29" s="3"/>
      <c r="D29" s="3">
        <f t="shared" si="1"/>
        <v>0.14492753623188406</v>
      </c>
      <c r="E29" s="3"/>
      <c r="F29" s="3" t="str">
        <f t="shared" si="2"/>
        <v/>
      </c>
      <c r="H29" s="10" t="str">
        <f t="shared" si="3"/>
        <v/>
      </c>
      <c r="I29" t="str">
        <f t="shared" si="5"/>
        <v/>
      </c>
      <c r="J29" s="10" t="str">
        <f t="shared" si="6"/>
        <v/>
      </c>
    </row>
    <row r="30" spans="1:10" x14ac:dyDescent="0.25">
      <c r="A30" s="7">
        <f t="shared" si="4"/>
        <v>42452</v>
      </c>
      <c r="B30" s="3">
        <f t="shared" si="0"/>
        <v>0.14492753623188406</v>
      </c>
      <c r="C30" s="3"/>
      <c r="D30" s="3">
        <f t="shared" si="1"/>
        <v>0.14492753623188406</v>
      </c>
      <c r="E30" s="3"/>
      <c r="F30" s="3" t="str">
        <f t="shared" si="2"/>
        <v/>
      </c>
      <c r="H30" s="10" t="str">
        <f t="shared" si="3"/>
        <v/>
      </c>
      <c r="I30" t="str">
        <f t="shared" si="5"/>
        <v/>
      </c>
      <c r="J30" s="10" t="str">
        <f t="shared" si="6"/>
        <v/>
      </c>
    </row>
    <row r="31" spans="1:10" x14ac:dyDescent="0.25">
      <c r="A31" s="7">
        <f t="shared" si="4"/>
        <v>42453</v>
      </c>
      <c r="B31" s="3">
        <f t="shared" si="0"/>
        <v>0.14492753623188406</v>
      </c>
      <c r="C31" s="3"/>
      <c r="D31" s="3">
        <f t="shared" si="1"/>
        <v>0.14492753623188406</v>
      </c>
      <c r="E31" s="3"/>
      <c r="F31" s="3" t="str">
        <f t="shared" si="2"/>
        <v/>
      </c>
      <c r="H31" s="10" t="str">
        <f t="shared" si="3"/>
        <v/>
      </c>
      <c r="I31" t="str">
        <f t="shared" si="5"/>
        <v/>
      </c>
      <c r="J31" s="10" t="str">
        <f t="shared" si="6"/>
        <v/>
      </c>
    </row>
    <row r="32" spans="1:10" x14ac:dyDescent="0.25">
      <c r="A32" s="7">
        <f t="shared" si="4"/>
        <v>42454</v>
      </c>
      <c r="B32" s="3">
        <f t="shared" si="0"/>
        <v>0.14492753623188406</v>
      </c>
      <c r="C32" s="3"/>
      <c r="D32" s="3">
        <f t="shared" si="1"/>
        <v>0.14492753623188406</v>
      </c>
      <c r="E32" s="3"/>
      <c r="F32" s="3" t="str">
        <f t="shared" si="2"/>
        <v/>
      </c>
      <c r="H32" s="10" t="str">
        <f t="shared" si="3"/>
        <v/>
      </c>
      <c r="I32" t="str">
        <f t="shared" si="5"/>
        <v/>
      </c>
      <c r="J32" s="10" t="str">
        <f t="shared" si="6"/>
        <v/>
      </c>
    </row>
    <row r="33" spans="1:10" x14ac:dyDescent="0.25">
      <c r="A33" s="7">
        <f t="shared" si="4"/>
        <v>42455</v>
      </c>
      <c r="B33" s="3" t="str">
        <f t="shared" si="0"/>
        <v/>
      </c>
      <c r="C33" s="3"/>
      <c r="D33" s="3" t="str">
        <f t="shared" si="1"/>
        <v/>
      </c>
      <c r="E33" s="3"/>
      <c r="F33" s="3" t="str">
        <f t="shared" si="2"/>
        <v/>
      </c>
      <c r="H33" s="10" t="str">
        <f t="shared" si="3"/>
        <v/>
      </c>
      <c r="I33" t="str">
        <f t="shared" si="5"/>
        <v/>
      </c>
      <c r="J33" s="10" t="str">
        <f t="shared" si="6"/>
        <v/>
      </c>
    </row>
    <row r="34" spans="1:10" x14ac:dyDescent="0.25">
      <c r="A34" s="7">
        <f t="shared" si="4"/>
        <v>42456</v>
      </c>
      <c r="B34" s="3" t="str">
        <f t="shared" si="0"/>
        <v/>
      </c>
      <c r="C34" s="3"/>
      <c r="D34" s="3" t="str">
        <f t="shared" si="1"/>
        <v/>
      </c>
      <c r="E34" s="3"/>
      <c r="F34" s="3" t="str">
        <f t="shared" si="2"/>
        <v/>
      </c>
      <c r="H34" s="10" t="str">
        <f t="shared" si="3"/>
        <v/>
      </c>
      <c r="I34">
        <f t="shared" si="5"/>
        <v>0</v>
      </c>
      <c r="J34" s="10">
        <f t="shared" si="6"/>
        <v>0</v>
      </c>
    </row>
    <row r="35" spans="1:10" x14ac:dyDescent="0.25">
      <c r="A35" s="7">
        <f t="shared" si="4"/>
        <v>42457</v>
      </c>
      <c r="B35" s="3">
        <f t="shared" si="0"/>
        <v>0.14492753623188406</v>
      </c>
      <c r="C35" s="3"/>
      <c r="D35" s="3">
        <f t="shared" si="1"/>
        <v>0.14492753623188406</v>
      </c>
      <c r="E35" s="3"/>
      <c r="F35" s="3" t="str">
        <f t="shared" si="2"/>
        <v/>
      </c>
      <c r="H35" s="10" t="str">
        <f t="shared" si="3"/>
        <v/>
      </c>
      <c r="I35" t="str">
        <f t="shared" si="5"/>
        <v/>
      </c>
      <c r="J35" s="10" t="str">
        <f t="shared" si="6"/>
        <v/>
      </c>
    </row>
    <row r="36" spans="1:10" x14ac:dyDescent="0.25">
      <c r="A36" s="7">
        <f>IFERROR(IF(MONTH($A$35)=MONTH($A$35+1),$A$35+1,""),"")</f>
        <v>42458</v>
      </c>
      <c r="B36" s="3">
        <f t="shared" si="0"/>
        <v>0.14492753623188406</v>
      </c>
      <c r="C36" s="3"/>
      <c r="D36" s="3">
        <f t="shared" si="1"/>
        <v>0.14492753623188406</v>
      </c>
      <c r="E36" s="3"/>
      <c r="F36" s="3" t="str">
        <f t="shared" si="2"/>
        <v/>
      </c>
      <c r="H36" s="10" t="str">
        <f t="shared" si="3"/>
        <v/>
      </c>
      <c r="I36" t="str">
        <f t="shared" si="5"/>
        <v/>
      </c>
      <c r="J36" s="10" t="str">
        <f t="shared" si="6"/>
        <v/>
      </c>
    </row>
    <row r="37" spans="1:10" x14ac:dyDescent="0.25">
      <c r="A37" s="7">
        <f>IFERROR(IF(MONTH($A$35)=MONTH($A$35+2),$A$35+2,""),"")</f>
        <v>42459</v>
      </c>
      <c r="B37" s="3">
        <f t="shared" si="0"/>
        <v>0.14492753623188406</v>
      </c>
      <c r="C37" s="3"/>
      <c r="D37" s="3">
        <f t="shared" si="1"/>
        <v>0.14492753623188406</v>
      </c>
      <c r="E37" s="3"/>
      <c r="F37" s="3" t="str">
        <f t="shared" si="2"/>
        <v/>
      </c>
      <c r="H37" s="10" t="str">
        <f t="shared" si="3"/>
        <v/>
      </c>
      <c r="I37" t="str">
        <f t="shared" si="5"/>
        <v/>
      </c>
      <c r="J37" s="10" t="str">
        <f t="shared" si="6"/>
        <v/>
      </c>
    </row>
    <row r="38" spans="1:10" x14ac:dyDescent="0.25">
      <c r="A38" s="7">
        <f>IFERROR(IF(MONTH($A$35)=MONTH($A$35+3),$A$35+3,""),"")</f>
        <v>42460</v>
      </c>
      <c r="B38" s="3">
        <f t="shared" si="0"/>
        <v>0.14492753623188406</v>
      </c>
      <c r="C38" s="3"/>
      <c r="D38" s="3">
        <f t="shared" si="1"/>
        <v>0.14492753623188406</v>
      </c>
      <c r="E38" s="3"/>
      <c r="F38" s="3" t="str">
        <f t="shared" si="2"/>
        <v/>
      </c>
      <c r="H38" s="10" t="str">
        <f t="shared" si="3"/>
        <v/>
      </c>
      <c r="I38" t="str">
        <f t="shared" si="5"/>
        <v/>
      </c>
      <c r="J38" s="10" t="str">
        <f t="shared" si="6"/>
        <v/>
      </c>
    </row>
    <row r="39" spans="1:10" x14ac:dyDescent="0.25">
      <c r="A39" s="5" t="s">
        <v>5</v>
      </c>
      <c r="B39" s="4">
        <f>SUM(B8:B38)</f>
        <v>3.3333333333333353</v>
      </c>
      <c r="C39" s="4">
        <f t="shared" ref="C39:E39" si="7">SUM(C8:C38)</f>
        <v>0</v>
      </c>
      <c r="D39" s="4">
        <f t="shared" si="7"/>
        <v>3.3333333333333353</v>
      </c>
      <c r="E39" s="4">
        <f t="shared" si="7"/>
        <v>0</v>
      </c>
      <c r="F39" s="3">
        <f>ABS((C39+E39)-(B39+D39))</f>
        <v>6.6666666666666705</v>
      </c>
      <c r="G39">
        <f>COUNTIF(G8:G38,"ja")</f>
        <v>0</v>
      </c>
    </row>
  </sheetData>
  <mergeCells count="3">
    <mergeCell ref="A1:G1"/>
    <mergeCell ref="A3:B3"/>
    <mergeCell ref="C3:G3"/>
  </mergeCells>
  <conditionalFormatting sqref="F39">
    <cfRule type="expression" dxfId="129" priority="28">
      <formula>$C39+$E39&gt;$B39+$D39</formula>
    </cfRule>
    <cfRule type="expression" dxfId="128" priority="29">
      <formula>$C39+$E39&lt;$B39+$D39</formula>
    </cfRule>
  </conditionalFormatting>
  <conditionalFormatting sqref="F39">
    <cfRule type="expression" dxfId="127" priority="26">
      <formula>$G39="ja"</formula>
    </cfRule>
  </conditionalFormatting>
  <conditionalFormatting sqref="F39">
    <cfRule type="expression" dxfId="126" priority="25">
      <formula>$G39="ja"</formula>
    </cfRule>
  </conditionalFormatting>
  <conditionalFormatting sqref="F8:F38">
    <cfRule type="expression" dxfId="125" priority="18">
      <formula>$C8+$E8&gt;$B8+$D8</formula>
    </cfRule>
    <cfRule type="expression" dxfId="124" priority="19">
      <formula>$C8+$E8&lt;$B8+$D8</formula>
    </cfRule>
  </conditionalFormatting>
  <conditionalFormatting sqref="D8:D38">
    <cfRule type="expression" dxfId="123" priority="16">
      <formula>$D8=0</formula>
    </cfRule>
  </conditionalFormatting>
  <conditionalFormatting sqref="A8:H38">
    <cfRule type="expression" dxfId="122" priority="15">
      <formula>OR(WEEKDAY($A8,2)=6,WEEKDAY($A8,2)=7)</formula>
    </cfRule>
    <cfRule type="expression" dxfId="121" priority="17">
      <formula>$G8="ja"</formula>
    </cfRule>
  </conditionalFormatting>
  <conditionalFormatting sqref="J8:J38">
    <cfRule type="expression" dxfId="120" priority="3">
      <formula>OR(WEEKDAY($A8,2)=6,WEEKDAY($A8,2)=7)</formula>
    </cfRule>
    <cfRule type="expression" dxfId="119" priority="4">
      <formula>$G8="ja"</formula>
    </cfRule>
  </conditionalFormatting>
  <conditionalFormatting sqref="I8:I38">
    <cfRule type="expression" dxfId="118" priority="1">
      <formula>OR(WEEKDAY($A8,2)=6,WEEKDAY($A8,2)=7)</formula>
    </cfRule>
    <cfRule type="expression" dxfId="117" priority="2">
      <formula>$G8="ja"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9"/>
  <sheetViews>
    <sheetView workbookViewId="0">
      <selection sqref="A1:G1"/>
    </sheetView>
  </sheetViews>
  <sheetFormatPr baseColWidth="10" defaultRowHeight="15" x14ac:dyDescent="0.25"/>
  <cols>
    <col min="1" max="1" width="18" customWidth="1"/>
    <col min="6" max="6" width="12.85546875" customWidth="1"/>
  </cols>
  <sheetData>
    <row r="1" spans="1:10" ht="15.75" x14ac:dyDescent="0.25">
      <c r="A1" s="13" t="s">
        <v>0</v>
      </c>
      <c r="B1" s="13"/>
      <c r="C1" s="13"/>
      <c r="D1" s="13"/>
      <c r="E1" s="13"/>
      <c r="F1" s="13"/>
      <c r="G1" s="13"/>
    </row>
    <row r="3" spans="1:10" x14ac:dyDescent="0.25">
      <c r="A3" s="15" t="str">
        <f>Übersicht!A3</f>
        <v>Name des Mitarbeiters</v>
      </c>
      <c r="B3" s="15"/>
      <c r="C3" s="15" t="str">
        <f>Übersicht!C3</f>
        <v>Max Muster</v>
      </c>
      <c r="D3" s="15"/>
      <c r="E3" s="15"/>
      <c r="F3" s="15"/>
      <c r="G3" s="15"/>
    </row>
    <row r="4" spans="1:10" x14ac:dyDescent="0.25">
      <c r="F4" t="s">
        <v>27</v>
      </c>
      <c r="G4" s="9">
        <v>15</v>
      </c>
    </row>
    <row r="5" spans="1:10" x14ac:dyDescent="0.25">
      <c r="A5" t="s">
        <v>1</v>
      </c>
      <c r="B5" s="6" t="s">
        <v>14</v>
      </c>
      <c r="C5" t="s">
        <v>2</v>
      </c>
      <c r="D5" s="6">
        <f>Übersicht!E5</f>
        <v>2016</v>
      </c>
      <c r="F5" t="s">
        <v>25</v>
      </c>
      <c r="G5" s="8">
        <v>160</v>
      </c>
    </row>
    <row r="7" spans="1:10" x14ac:dyDescent="0.25">
      <c r="A7" s="1" t="s">
        <v>3</v>
      </c>
      <c r="B7" t="s">
        <v>7</v>
      </c>
      <c r="C7" t="s">
        <v>8</v>
      </c>
      <c r="D7" t="s">
        <v>9</v>
      </c>
      <c r="E7" t="s">
        <v>10</v>
      </c>
      <c r="F7" t="s">
        <v>4</v>
      </c>
      <c r="G7" t="s">
        <v>6</v>
      </c>
      <c r="H7" t="s">
        <v>28</v>
      </c>
      <c r="I7" s="12" t="s">
        <v>29</v>
      </c>
      <c r="J7" s="12" t="s">
        <v>30</v>
      </c>
    </row>
    <row r="8" spans="1:10" x14ac:dyDescent="0.25">
      <c r="A8" s="7">
        <f>IFERROR(DATEVALUE(CONCATENATE(1,B5,D5)),"")</f>
        <v>42461</v>
      </c>
      <c r="B8" s="3">
        <f>IFERROR(IF(OR(WEEKDAY(A8,2)=6,WEEKDAY(A8,2)=7),"",$G$5/NETWORKDAYS($A$8,EOMONTH($A$8,0))/24/2),"")</f>
        <v>0.15873015873015872</v>
      </c>
      <c r="C8" s="3"/>
      <c r="D8" s="3">
        <f>B8</f>
        <v>0.15873015873015872</v>
      </c>
      <c r="E8" s="3"/>
      <c r="F8" s="3" t="str">
        <f>IF(OR(B8="",C8="",D8="",E8=""),"",ABS((C8+E8)-(B8+D8)))</f>
        <v/>
      </c>
      <c r="H8" s="10" t="str">
        <f>IF(OR(B8="",C8="",D8="",E8=""),"",(C8+E8)*24*$G$4)</f>
        <v/>
      </c>
      <c r="I8" t="str">
        <f>IF(WEEKDAY(A8,2)=7,COUNTIF(G8:G8,"ja"),"")</f>
        <v/>
      </c>
      <c r="J8" s="10" t="str">
        <f>IF(WEEKDAY(A8,2)=7,SUM(H8:H8),"")</f>
        <v/>
      </c>
    </row>
    <row r="9" spans="1:10" x14ac:dyDescent="0.25">
      <c r="A9" s="7">
        <f>IFERROR(A8+1,"")</f>
        <v>42462</v>
      </c>
      <c r="B9" s="3" t="str">
        <f t="shared" ref="B9:B38" si="0">IFERROR(IF(OR(WEEKDAY(A9,2)=6,WEEKDAY(A9,2)=7),"",$G$5/NETWORKDAYS($A$8,EOMONTH($A$8,0))/24/2),"")</f>
        <v/>
      </c>
      <c r="C9" s="3"/>
      <c r="D9" s="3" t="str">
        <f t="shared" ref="D9:D38" si="1">B9</f>
        <v/>
      </c>
      <c r="E9" s="3"/>
      <c r="F9" s="3" t="str">
        <f t="shared" ref="F9:F38" si="2">IF(OR(B9="",C9="",D9="",E9=""),"",ABS((C9+E9)-(B9+D9)))</f>
        <v/>
      </c>
      <c r="H9" s="10" t="str">
        <f t="shared" ref="H9:H38" si="3">IF(OR(B9="",C9="",D9="",E9=""),"",(C9+E9)*24*$G$4)</f>
        <v/>
      </c>
      <c r="I9" t="str">
        <f>IF(WEEKDAY(A9,2)=7,COUNTIF(G8:G9,"ja"),"")</f>
        <v/>
      </c>
      <c r="J9" s="10" t="str">
        <f>IF(WEEKDAY(A9,2)=7,SUM(H8:H9),"")</f>
        <v/>
      </c>
    </row>
    <row r="10" spans="1:10" x14ac:dyDescent="0.25">
      <c r="A10" s="7">
        <f t="shared" ref="A10:A35" si="4">IFERROR(A9+1,"")</f>
        <v>42463</v>
      </c>
      <c r="B10" s="3" t="str">
        <f t="shared" si="0"/>
        <v/>
      </c>
      <c r="C10" s="3"/>
      <c r="D10" s="3" t="str">
        <f t="shared" si="1"/>
        <v/>
      </c>
      <c r="E10" s="3"/>
      <c r="F10" s="3" t="str">
        <f t="shared" si="2"/>
        <v/>
      </c>
      <c r="H10" s="10" t="str">
        <f t="shared" si="3"/>
        <v/>
      </c>
      <c r="I10">
        <f>IF(WEEKDAY(A10,2)=7,COUNTIF(G8:G10,"ja"),"")</f>
        <v>0</v>
      </c>
      <c r="J10" s="10">
        <f>IF(WEEKDAY(A10,2)=7,SUM(H8:H10),"")</f>
        <v>0</v>
      </c>
    </row>
    <row r="11" spans="1:10" x14ac:dyDescent="0.25">
      <c r="A11" s="7">
        <f t="shared" si="4"/>
        <v>42464</v>
      </c>
      <c r="B11" s="3">
        <f t="shared" si="0"/>
        <v>0.15873015873015872</v>
      </c>
      <c r="C11" s="3"/>
      <c r="D11" s="3">
        <f t="shared" si="1"/>
        <v>0.15873015873015872</v>
      </c>
      <c r="E11" s="3"/>
      <c r="F11" s="3" t="str">
        <f t="shared" si="2"/>
        <v/>
      </c>
      <c r="H11" s="10" t="str">
        <f t="shared" si="3"/>
        <v/>
      </c>
      <c r="I11" t="str">
        <f>IF(WEEKDAY(A11,2)=7,COUNTIF(G8:G11,"ja"),"")</f>
        <v/>
      </c>
      <c r="J11" s="10" t="str">
        <f>IF(WEEKDAY(A11,2)=7,SUM(H8:H11),"")</f>
        <v/>
      </c>
    </row>
    <row r="12" spans="1:10" x14ac:dyDescent="0.25">
      <c r="A12" s="7">
        <f t="shared" si="4"/>
        <v>42465</v>
      </c>
      <c r="B12" s="3">
        <f t="shared" si="0"/>
        <v>0.15873015873015872</v>
      </c>
      <c r="C12" s="3"/>
      <c r="D12" s="3">
        <f t="shared" si="1"/>
        <v>0.15873015873015872</v>
      </c>
      <c r="E12" s="3"/>
      <c r="F12" s="3" t="str">
        <f t="shared" si="2"/>
        <v/>
      </c>
      <c r="H12" s="10" t="str">
        <f t="shared" si="3"/>
        <v/>
      </c>
      <c r="I12" t="str">
        <f>IF(WEEKDAY(A12,2)=7,COUNTIF(G8:G12,"ja"),"")</f>
        <v/>
      </c>
      <c r="J12" s="10" t="str">
        <f>IF(WEEKDAY(A12,2)=7,SUM(H8:H12),"")</f>
        <v/>
      </c>
    </row>
    <row r="13" spans="1:10" x14ac:dyDescent="0.25">
      <c r="A13" s="7">
        <f t="shared" si="4"/>
        <v>42466</v>
      </c>
      <c r="B13" s="3">
        <f t="shared" si="0"/>
        <v>0.15873015873015872</v>
      </c>
      <c r="C13" s="3"/>
      <c r="D13" s="3">
        <f t="shared" si="1"/>
        <v>0.15873015873015872</v>
      </c>
      <c r="E13" s="3"/>
      <c r="F13" s="3" t="str">
        <f t="shared" si="2"/>
        <v/>
      </c>
      <c r="H13" s="10" t="str">
        <f t="shared" si="3"/>
        <v/>
      </c>
      <c r="I13" t="str">
        <f>IF(WEEKDAY(A13,2)=7,COUNTIF(G8:G13,"ja"),"")</f>
        <v/>
      </c>
      <c r="J13" s="10" t="str">
        <f>IF(WEEKDAY(A13,2)=7,SUM(H8:H13),"")</f>
        <v/>
      </c>
    </row>
    <row r="14" spans="1:10" x14ac:dyDescent="0.25">
      <c r="A14" s="7">
        <f t="shared" si="4"/>
        <v>42467</v>
      </c>
      <c r="B14" s="3">
        <f t="shared" si="0"/>
        <v>0.15873015873015872</v>
      </c>
      <c r="C14" s="3"/>
      <c r="D14" s="3">
        <f t="shared" si="1"/>
        <v>0.15873015873015872</v>
      </c>
      <c r="E14" s="3"/>
      <c r="F14" s="3" t="str">
        <f t="shared" si="2"/>
        <v/>
      </c>
      <c r="H14" s="10" t="str">
        <f t="shared" si="3"/>
        <v/>
      </c>
      <c r="I14" t="str">
        <f>IFERROR(IF(WEEKDAY(A14,2)=7,COUNTIF(G8:G14,"ja"),""),"")</f>
        <v/>
      </c>
      <c r="J14" s="10" t="str">
        <f>IFERROR(IF(WEEKDAY(A14,2)=7,SUM(H8:H14),""),"")</f>
        <v/>
      </c>
    </row>
    <row r="15" spans="1:10" x14ac:dyDescent="0.25">
      <c r="A15" s="7">
        <f t="shared" si="4"/>
        <v>42468</v>
      </c>
      <c r="B15" s="3">
        <f t="shared" si="0"/>
        <v>0.15873015873015872</v>
      </c>
      <c r="C15" s="3"/>
      <c r="D15" s="3">
        <f t="shared" si="1"/>
        <v>0.15873015873015872</v>
      </c>
      <c r="E15" s="3"/>
      <c r="F15" s="3" t="str">
        <f t="shared" si="2"/>
        <v/>
      </c>
      <c r="H15" s="10" t="str">
        <f t="shared" si="3"/>
        <v/>
      </c>
      <c r="I15" t="str">
        <f t="shared" ref="I15:I38" si="5">IFERROR(IF(WEEKDAY(A15,2)=7,COUNTIF(G9:G15,"ja"),""),"")</f>
        <v/>
      </c>
      <c r="J15" s="10" t="str">
        <f t="shared" ref="J15:J38" si="6">IFERROR(IF(WEEKDAY(A15,2)=7,SUM(H9:H15),""),"")</f>
        <v/>
      </c>
    </row>
    <row r="16" spans="1:10" x14ac:dyDescent="0.25">
      <c r="A16" s="7">
        <f t="shared" si="4"/>
        <v>42469</v>
      </c>
      <c r="B16" s="3" t="str">
        <f t="shared" si="0"/>
        <v/>
      </c>
      <c r="C16" s="3"/>
      <c r="D16" s="3" t="str">
        <f t="shared" si="1"/>
        <v/>
      </c>
      <c r="E16" s="3"/>
      <c r="F16" s="3" t="str">
        <f t="shared" si="2"/>
        <v/>
      </c>
      <c r="H16" s="10" t="str">
        <f t="shared" si="3"/>
        <v/>
      </c>
      <c r="I16" t="str">
        <f t="shared" si="5"/>
        <v/>
      </c>
      <c r="J16" s="10" t="str">
        <f t="shared" si="6"/>
        <v/>
      </c>
    </row>
    <row r="17" spans="1:10" x14ac:dyDescent="0.25">
      <c r="A17" s="7">
        <f t="shared" si="4"/>
        <v>42470</v>
      </c>
      <c r="B17" s="3" t="str">
        <f t="shared" si="0"/>
        <v/>
      </c>
      <c r="C17" s="3"/>
      <c r="D17" s="3" t="str">
        <f t="shared" si="1"/>
        <v/>
      </c>
      <c r="E17" s="3"/>
      <c r="F17" s="3" t="str">
        <f t="shared" si="2"/>
        <v/>
      </c>
      <c r="H17" s="10" t="str">
        <f t="shared" si="3"/>
        <v/>
      </c>
      <c r="I17">
        <f>IFERROR(IF(WEEKDAY(A17,2)=7,COUNTIF(G11:G17,"ja"),""),"")</f>
        <v>0</v>
      </c>
      <c r="J17" s="10">
        <f t="shared" si="6"/>
        <v>0</v>
      </c>
    </row>
    <row r="18" spans="1:10" x14ac:dyDescent="0.25">
      <c r="A18" s="7">
        <f t="shared" si="4"/>
        <v>42471</v>
      </c>
      <c r="B18" s="3">
        <f t="shared" si="0"/>
        <v>0.15873015873015872</v>
      </c>
      <c r="C18" s="3"/>
      <c r="D18" s="3">
        <f t="shared" si="1"/>
        <v>0.15873015873015872</v>
      </c>
      <c r="E18" s="3"/>
      <c r="F18" s="3" t="str">
        <f t="shared" si="2"/>
        <v/>
      </c>
      <c r="H18" s="10" t="str">
        <f t="shared" si="3"/>
        <v/>
      </c>
      <c r="I18" t="str">
        <f t="shared" si="5"/>
        <v/>
      </c>
      <c r="J18" s="10" t="str">
        <f t="shared" si="6"/>
        <v/>
      </c>
    </row>
    <row r="19" spans="1:10" x14ac:dyDescent="0.25">
      <c r="A19" s="7">
        <f t="shared" si="4"/>
        <v>42472</v>
      </c>
      <c r="B19" s="3">
        <f t="shared" si="0"/>
        <v>0.15873015873015872</v>
      </c>
      <c r="C19" s="3"/>
      <c r="D19" s="3">
        <f t="shared" si="1"/>
        <v>0.15873015873015872</v>
      </c>
      <c r="E19" s="3"/>
      <c r="F19" s="3" t="str">
        <f t="shared" si="2"/>
        <v/>
      </c>
      <c r="H19" s="10" t="str">
        <f t="shared" si="3"/>
        <v/>
      </c>
      <c r="I19" t="str">
        <f t="shared" si="5"/>
        <v/>
      </c>
      <c r="J19" s="10" t="str">
        <f t="shared" si="6"/>
        <v/>
      </c>
    </row>
    <row r="20" spans="1:10" x14ac:dyDescent="0.25">
      <c r="A20" s="7">
        <f t="shared" si="4"/>
        <v>42473</v>
      </c>
      <c r="B20" s="3">
        <f t="shared" si="0"/>
        <v>0.15873015873015872</v>
      </c>
      <c r="C20" s="3"/>
      <c r="D20" s="3">
        <f t="shared" si="1"/>
        <v>0.15873015873015872</v>
      </c>
      <c r="E20" s="3"/>
      <c r="F20" s="3" t="str">
        <f t="shared" si="2"/>
        <v/>
      </c>
      <c r="H20" s="10" t="str">
        <f t="shared" si="3"/>
        <v/>
      </c>
      <c r="I20" t="str">
        <f t="shared" si="5"/>
        <v/>
      </c>
      <c r="J20" s="10" t="str">
        <f t="shared" si="6"/>
        <v/>
      </c>
    </row>
    <row r="21" spans="1:10" x14ac:dyDescent="0.25">
      <c r="A21" s="7">
        <f t="shared" si="4"/>
        <v>42474</v>
      </c>
      <c r="B21" s="3">
        <f t="shared" si="0"/>
        <v>0.15873015873015872</v>
      </c>
      <c r="C21" s="3"/>
      <c r="D21" s="3">
        <f t="shared" si="1"/>
        <v>0.15873015873015872</v>
      </c>
      <c r="E21" s="3"/>
      <c r="F21" s="3" t="str">
        <f t="shared" si="2"/>
        <v/>
      </c>
      <c r="H21" s="10" t="str">
        <f t="shared" si="3"/>
        <v/>
      </c>
      <c r="I21" t="str">
        <f t="shared" si="5"/>
        <v/>
      </c>
      <c r="J21" s="10" t="str">
        <f t="shared" si="6"/>
        <v/>
      </c>
    </row>
    <row r="22" spans="1:10" x14ac:dyDescent="0.25">
      <c r="A22" s="7">
        <f t="shared" si="4"/>
        <v>42475</v>
      </c>
      <c r="B22" s="3">
        <f t="shared" si="0"/>
        <v>0.15873015873015872</v>
      </c>
      <c r="C22" s="3"/>
      <c r="D22" s="3">
        <f t="shared" si="1"/>
        <v>0.15873015873015872</v>
      </c>
      <c r="E22" s="3"/>
      <c r="F22" s="3" t="str">
        <f t="shared" si="2"/>
        <v/>
      </c>
      <c r="H22" s="10" t="str">
        <f t="shared" si="3"/>
        <v/>
      </c>
      <c r="I22" t="str">
        <f t="shared" si="5"/>
        <v/>
      </c>
      <c r="J22" s="10" t="str">
        <f t="shared" si="6"/>
        <v/>
      </c>
    </row>
    <row r="23" spans="1:10" x14ac:dyDescent="0.25">
      <c r="A23" s="7">
        <f t="shared" si="4"/>
        <v>42476</v>
      </c>
      <c r="B23" s="3" t="str">
        <f t="shared" si="0"/>
        <v/>
      </c>
      <c r="C23" s="3"/>
      <c r="D23" s="3" t="str">
        <f t="shared" si="1"/>
        <v/>
      </c>
      <c r="E23" s="3"/>
      <c r="F23" s="3" t="str">
        <f t="shared" si="2"/>
        <v/>
      </c>
      <c r="H23" s="10" t="str">
        <f t="shared" si="3"/>
        <v/>
      </c>
      <c r="I23" t="str">
        <f t="shared" si="5"/>
        <v/>
      </c>
      <c r="J23" s="10" t="str">
        <f t="shared" si="6"/>
        <v/>
      </c>
    </row>
    <row r="24" spans="1:10" x14ac:dyDescent="0.25">
      <c r="A24" s="7">
        <f t="shared" si="4"/>
        <v>42477</v>
      </c>
      <c r="B24" s="3" t="str">
        <f t="shared" si="0"/>
        <v/>
      </c>
      <c r="C24" s="3"/>
      <c r="D24" s="3" t="str">
        <f t="shared" si="1"/>
        <v/>
      </c>
      <c r="E24" s="3"/>
      <c r="F24" s="3" t="str">
        <f t="shared" si="2"/>
        <v/>
      </c>
      <c r="H24" s="10" t="str">
        <f t="shared" si="3"/>
        <v/>
      </c>
      <c r="I24">
        <f t="shared" si="5"/>
        <v>0</v>
      </c>
      <c r="J24" s="10">
        <f t="shared" si="6"/>
        <v>0</v>
      </c>
    </row>
    <row r="25" spans="1:10" x14ac:dyDescent="0.25">
      <c r="A25" s="7">
        <f t="shared" si="4"/>
        <v>42478</v>
      </c>
      <c r="B25" s="3">
        <f t="shared" si="0"/>
        <v>0.15873015873015872</v>
      </c>
      <c r="C25" s="3"/>
      <c r="D25" s="3">
        <f t="shared" si="1"/>
        <v>0.15873015873015872</v>
      </c>
      <c r="E25" s="3"/>
      <c r="F25" s="3" t="str">
        <f t="shared" si="2"/>
        <v/>
      </c>
      <c r="H25" s="10" t="str">
        <f t="shared" si="3"/>
        <v/>
      </c>
      <c r="I25" t="str">
        <f t="shared" si="5"/>
        <v/>
      </c>
      <c r="J25" s="10" t="str">
        <f t="shared" si="6"/>
        <v/>
      </c>
    </row>
    <row r="26" spans="1:10" x14ac:dyDescent="0.25">
      <c r="A26" s="7">
        <f t="shared" si="4"/>
        <v>42479</v>
      </c>
      <c r="B26" s="3">
        <f t="shared" si="0"/>
        <v>0.15873015873015872</v>
      </c>
      <c r="C26" s="3"/>
      <c r="D26" s="3">
        <f t="shared" si="1"/>
        <v>0.15873015873015872</v>
      </c>
      <c r="E26" s="3"/>
      <c r="F26" s="3" t="str">
        <f t="shared" si="2"/>
        <v/>
      </c>
      <c r="H26" s="10" t="str">
        <f t="shared" si="3"/>
        <v/>
      </c>
      <c r="I26" t="str">
        <f t="shared" si="5"/>
        <v/>
      </c>
      <c r="J26" s="10" t="str">
        <f t="shared" si="6"/>
        <v/>
      </c>
    </row>
    <row r="27" spans="1:10" x14ac:dyDescent="0.25">
      <c r="A27" s="7">
        <f t="shared" si="4"/>
        <v>42480</v>
      </c>
      <c r="B27" s="3">
        <f t="shared" si="0"/>
        <v>0.15873015873015872</v>
      </c>
      <c r="C27" s="3"/>
      <c r="D27" s="3">
        <f t="shared" si="1"/>
        <v>0.15873015873015872</v>
      </c>
      <c r="E27" s="3"/>
      <c r="F27" s="3" t="str">
        <f t="shared" si="2"/>
        <v/>
      </c>
      <c r="H27" s="10" t="str">
        <f t="shared" si="3"/>
        <v/>
      </c>
      <c r="I27" t="str">
        <f t="shared" si="5"/>
        <v/>
      </c>
      <c r="J27" s="10" t="str">
        <f t="shared" si="6"/>
        <v/>
      </c>
    </row>
    <row r="28" spans="1:10" x14ac:dyDescent="0.25">
      <c r="A28" s="7">
        <f t="shared" si="4"/>
        <v>42481</v>
      </c>
      <c r="B28" s="3">
        <f t="shared" si="0"/>
        <v>0.15873015873015872</v>
      </c>
      <c r="C28" s="3"/>
      <c r="D28" s="3">
        <f t="shared" si="1"/>
        <v>0.15873015873015872</v>
      </c>
      <c r="E28" s="3"/>
      <c r="F28" s="3" t="str">
        <f t="shared" si="2"/>
        <v/>
      </c>
      <c r="H28" s="10" t="str">
        <f t="shared" si="3"/>
        <v/>
      </c>
      <c r="I28" t="str">
        <f t="shared" si="5"/>
        <v/>
      </c>
      <c r="J28" s="10" t="str">
        <f t="shared" si="6"/>
        <v/>
      </c>
    </row>
    <row r="29" spans="1:10" x14ac:dyDescent="0.25">
      <c r="A29" s="7">
        <f t="shared" si="4"/>
        <v>42482</v>
      </c>
      <c r="B29" s="3">
        <f t="shared" si="0"/>
        <v>0.15873015873015872</v>
      </c>
      <c r="C29" s="3"/>
      <c r="D29" s="3">
        <f t="shared" si="1"/>
        <v>0.15873015873015872</v>
      </c>
      <c r="E29" s="3"/>
      <c r="F29" s="3" t="str">
        <f t="shared" si="2"/>
        <v/>
      </c>
      <c r="H29" s="10" t="str">
        <f t="shared" si="3"/>
        <v/>
      </c>
      <c r="I29" t="str">
        <f t="shared" si="5"/>
        <v/>
      </c>
      <c r="J29" s="10" t="str">
        <f t="shared" si="6"/>
        <v/>
      </c>
    </row>
    <row r="30" spans="1:10" x14ac:dyDescent="0.25">
      <c r="A30" s="7">
        <f t="shared" si="4"/>
        <v>42483</v>
      </c>
      <c r="B30" s="3" t="str">
        <f t="shared" si="0"/>
        <v/>
      </c>
      <c r="C30" s="3"/>
      <c r="D30" s="3" t="str">
        <f t="shared" si="1"/>
        <v/>
      </c>
      <c r="E30" s="3"/>
      <c r="F30" s="3" t="str">
        <f t="shared" si="2"/>
        <v/>
      </c>
      <c r="H30" s="10" t="str">
        <f t="shared" si="3"/>
        <v/>
      </c>
      <c r="I30" t="str">
        <f t="shared" si="5"/>
        <v/>
      </c>
      <c r="J30" s="10" t="str">
        <f t="shared" si="6"/>
        <v/>
      </c>
    </row>
    <row r="31" spans="1:10" x14ac:dyDescent="0.25">
      <c r="A31" s="7">
        <f t="shared" si="4"/>
        <v>42484</v>
      </c>
      <c r="B31" s="3" t="str">
        <f t="shared" si="0"/>
        <v/>
      </c>
      <c r="C31" s="3"/>
      <c r="D31" s="3" t="str">
        <f t="shared" si="1"/>
        <v/>
      </c>
      <c r="E31" s="3"/>
      <c r="F31" s="3" t="str">
        <f t="shared" si="2"/>
        <v/>
      </c>
      <c r="H31" s="10" t="str">
        <f t="shared" si="3"/>
        <v/>
      </c>
      <c r="I31">
        <f t="shared" si="5"/>
        <v>0</v>
      </c>
      <c r="J31" s="10">
        <f t="shared" si="6"/>
        <v>0</v>
      </c>
    </row>
    <row r="32" spans="1:10" x14ac:dyDescent="0.25">
      <c r="A32" s="7">
        <f t="shared" si="4"/>
        <v>42485</v>
      </c>
      <c r="B32" s="3">
        <f t="shared" si="0"/>
        <v>0.15873015873015872</v>
      </c>
      <c r="C32" s="3"/>
      <c r="D32" s="3">
        <f t="shared" si="1"/>
        <v>0.15873015873015872</v>
      </c>
      <c r="E32" s="3"/>
      <c r="F32" s="3" t="str">
        <f t="shared" si="2"/>
        <v/>
      </c>
      <c r="H32" s="10" t="str">
        <f t="shared" si="3"/>
        <v/>
      </c>
      <c r="I32" t="str">
        <f t="shared" si="5"/>
        <v/>
      </c>
      <c r="J32" s="10" t="str">
        <f t="shared" si="6"/>
        <v/>
      </c>
    </row>
    <row r="33" spans="1:10" x14ac:dyDescent="0.25">
      <c r="A33" s="7">
        <f t="shared" si="4"/>
        <v>42486</v>
      </c>
      <c r="B33" s="3">
        <f t="shared" si="0"/>
        <v>0.15873015873015872</v>
      </c>
      <c r="C33" s="3"/>
      <c r="D33" s="3">
        <f t="shared" si="1"/>
        <v>0.15873015873015872</v>
      </c>
      <c r="E33" s="3"/>
      <c r="F33" s="3" t="str">
        <f t="shared" si="2"/>
        <v/>
      </c>
      <c r="H33" s="10" t="str">
        <f t="shared" si="3"/>
        <v/>
      </c>
      <c r="I33" t="str">
        <f t="shared" si="5"/>
        <v/>
      </c>
      <c r="J33" s="10" t="str">
        <f t="shared" si="6"/>
        <v/>
      </c>
    </row>
    <row r="34" spans="1:10" x14ac:dyDescent="0.25">
      <c r="A34" s="7">
        <f t="shared" si="4"/>
        <v>42487</v>
      </c>
      <c r="B34" s="3">
        <f t="shared" si="0"/>
        <v>0.15873015873015872</v>
      </c>
      <c r="C34" s="3"/>
      <c r="D34" s="3">
        <f t="shared" si="1"/>
        <v>0.15873015873015872</v>
      </c>
      <c r="E34" s="3"/>
      <c r="F34" s="3" t="str">
        <f t="shared" si="2"/>
        <v/>
      </c>
      <c r="H34" s="10" t="str">
        <f t="shared" si="3"/>
        <v/>
      </c>
      <c r="I34" t="str">
        <f t="shared" si="5"/>
        <v/>
      </c>
      <c r="J34" s="10" t="str">
        <f t="shared" si="6"/>
        <v/>
      </c>
    </row>
    <row r="35" spans="1:10" x14ac:dyDescent="0.25">
      <c r="A35" s="7">
        <f t="shared" si="4"/>
        <v>42488</v>
      </c>
      <c r="B35" s="3">
        <f t="shared" si="0"/>
        <v>0.15873015873015872</v>
      </c>
      <c r="C35" s="3"/>
      <c r="D35" s="3">
        <f t="shared" si="1"/>
        <v>0.15873015873015872</v>
      </c>
      <c r="E35" s="3"/>
      <c r="F35" s="3" t="str">
        <f t="shared" si="2"/>
        <v/>
      </c>
      <c r="H35" s="10" t="str">
        <f t="shared" si="3"/>
        <v/>
      </c>
      <c r="I35" t="str">
        <f t="shared" si="5"/>
        <v/>
      </c>
      <c r="J35" s="10" t="str">
        <f t="shared" si="6"/>
        <v/>
      </c>
    </row>
    <row r="36" spans="1:10" x14ac:dyDescent="0.25">
      <c r="A36" s="7">
        <f>IFERROR(IF(MONTH($A$35)=MONTH($A$35+1),$A$35+1,""),"")</f>
        <v>42489</v>
      </c>
      <c r="B36" s="3">
        <f t="shared" si="0"/>
        <v>0.15873015873015872</v>
      </c>
      <c r="C36" s="3"/>
      <c r="D36" s="3">
        <f t="shared" si="1"/>
        <v>0.15873015873015872</v>
      </c>
      <c r="E36" s="3"/>
      <c r="F36" s="3" t="str">
        <f t="shared" si="2"/>
        <v/>
      </c>
      <c r="H36" s="10" t="str">
        <f t="shared" si="3"/>
        <v/>
      </c>
      <c r="I36" t="str">
        <f t="shared" si="5"/>
        <v/>
      </c>
      <c r="J36" s="10" t="str">
        <f t="shared" si="6"/>
        <v/>
      </c>
    </row>
    <row r="37" spans="1:10" x14ac:dyDescent="0.25">
      <c r="A37" s="7">
        <f>IFERROR(IF(MONTH($A$35)=MONTH($A$35+2),$A$35+2,""),"")</f>
        <v>42490</v>
      </c>
      <c r="B37" s="3" t="str">
        <f t="shared" si="0"/>
        <v/>
      </c>
      <c r="C37" s="3"/>
      <c r="D37" s="3" t="str">
        <f t="shared" si="1"/>
        <v/>
      </c>
      <c r="E37" s="3"/>
      <c r="F37" s="3" t="str">
        <f t="shared" si="2"/>
        <v/>
      </c>
      <c r="H37" s="10" t="str">
        <f t="shared" si="3"/>
        <v/>
      </c>
      <c r="I37" t="str">
        <f t="shared" si="5"/>
        <v/>
      </c>
      <c r="J37" s="10" t="str">
        <f t="shared" si="6"/>
        <v/>
      </c>
    </row>
    <row r="38" spans="1:10" x14ac:dyDescent="0.25">
      <c r="A38" s="7" t="str">
        <f>IFERROR(IF(MONTH($A$35)=MONTH($A$35+3),$A$35+3,""),"")</f>
        <v/>
      </c>
      <c r="B38" s="3" t="str">
        <f t="shared" si="0"/>
        <v/>
      </c>
      <c r="C38" s="3"/>
      <c r="D38" s="3" t="str">
        <f t="shared" si="1"/>
        <v/>
      </c>
      <c r="E38" s="3"/>
      <c r="F38" s="3" t="str">
        <f t="shared" si="2"/>
        <v/>
      </c>
      <c r="H38" s="10" t="str">
        <f t="shared" si="3"/>
        <v/>
      </c>
      <c r="I38" t="str">
        <f t="shared" si="5"/>
        <v/>
      </c>
      <c r="J38" s="10" t="str">
        <f t="shared" si="6"/>
        <v/>
      </c>
    </row>
    <row r="39" spans="1:10" x14ac:dyDescent="0.25">
      <c r="A39" s="5" t="s">
        <v>5</v>
      </c>
      <c r="B39" s="4">
        <f>SUM(B8:B38)</f>
        <v>3.3333333333333317</v>
      </c>
      <c r="C39" s="4">
        <f t="shared" ref="C39:E39" si="7">SUM(C8:C38)</f>
        <v>0</v>
      </c>
      <c r="D39" s="4">
        <f t="shared" si="7"/>
        <v>3.3333333333333317</v>
      </c>
      <c r="E39" s="4">
        <f t="shared" si="7"/>
        <v>0</v>
      </c>
      <c r="F39" s="3">
        <f>ABS((C39+E39)-(B39+D39))</f>
        <v>6.6666666666666634</v>
      </c>
      <c r="G39">
        <f>COUNTIF(G8:G38,"ja")</f>
        <v>0</v>
      </c>
    </row>
  </sheetData>
  <mergeCells count="3">
    <mergeCell ref="A1:G1"/>
    <mergeCell ref="A3:B3"/>
    <mergeCell ref="C3:G3"/>
  </mergeCells>
  <conditionalFormatting sqref="F39">
    <cfRule type="expression" dxfId="116" priority="28">
      <formula>$C39+$E39&gt;$B39+$D39</formula>
    </cfRule>
    <cfRule type="expression" dxfId="115" priority="29">
      <formula>$C39+$E39&lt;$B39+$D39</formula>
    </cfRule>
  </conditionalFormatting>
  <conditionalFormatting sqref="F39">
    <cfRule type="expression" dxfId="114" priority="26">
      <formula>$G39="ja"</formula>
    </cfRule>
  </conditionalFormatting>
  <conditionalFormatting sqref="F39">
    <cfRule type="expression" dxfId="113" priority="25">
      <formula>$G39="ja"</formula>
    </cfRule>
  </conditionalFormatting>
  <conditionalFormatting sqref="F8:F38">
    <cfRule type="expression" dxfId="112" priority="18">
      <formula>$C8+$E8&gt;$B8+$D8</formula>
    </cfRule>
    <cfRule type="expression" dxfId="111" priority="19">
      <formula>$C8+$E8&lt;$B8+$D8</formula>
    </cfRule>
  </conditionalFormatting>
  <conditionalFormatting sqref="D8:D38">
    <cfRule type="expression" dxfId="110" priority="16">
      <formula>$D8=0</formula>
    </cfRule>
  </conditionalFormatting>
  <conditionalFormatting sqref="A8:H38">
    <cfRule type="expression" dxfId="109" priority="15">
      <formula>OR(WEEKDAY($A8,2)=6,WEEKDAY($A8,2)=7)</formula>
    </cfRule>
    <cfRule type="expression" dxfId="108" priority="17">
      <formula>$G8="ja"</formula>
    </cfRule>
  </conditionalFormatting>
  <conditionalFormatting sqref="J8:J38">
    <cfRule type="expression" dxfId="107" priority="3">
      <formula>OR(WEEKDAY($A8,2)=6,WEEKDAY($A8,2)=7)</formula>
    </cfRule>
    <cfRule type="expression" dxfId="106" priority="4">
      <formula>$G8="ja"</formula>
    </cfRule>
  </conditionalFormatting>
  <conditionalFormatting sqref="I8:I38">
    <cfRule type="expression" dxfId="105" priority="1">
      <formula>OR(WEEKDAY($A8,2)=6,WEEKDAY($A8,2)=7)</formula>
    </cfRule>
    <cfRule type="expression" dxfId="104" priority="2">
      <formula>$G8="ja"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workbookViewId="0">
      <selection sqref="A1:G1"/>
    </sheetView>
  </sheetViews>
  <sheetFormatPr baseColWidth="10" defaultRowHeight="15" x14ac:dyDescent="0.25"/>
  <cols>
    <col min="1" max="1" width="18" customWidth="1"/>
    <col min="6" max="6" width="12.85546875" customWidth="1"/>
  </cols>
  <sheetData>
    <row r="1" spans="1:10" ht="15.75" x14ac:dyDescent="0.25">
      <c r="A1" s="13" t="s">
        <v>0</v>
      </c>
      <c r="B1" s="13"/>
      <c r="C1" s="13"/>
      <c r="D1" s="13"/>
      <c r="E1" s="13"/>
      <c r="F1" s="13"/>
      <c r="G1" s="13"/>
    </row>
    <row r="3" spans="1:10" x14ac:dyDescent="0.25">
      <c r="A3" s="15" t="str">
        <f>Übersicht!A3</f>
        <v>Name des Mitarbeiters</v>
      </c>
      <c r="B3" s="15"/>
      <c r="C3" s="15" t="str">
        <f>Übersicht!C3</f>
        <v>Max Muster</v>
      </c>
      <c r="D3" s="15"/>
      <c r="E3" s="15"/>
      <c r="F3" s="15"/>
      <c r="G3" s="15"/>
    </row>
    <row r="4" spans="1:10" x14ac:dyDescent="0.25">
      <c r="F4" t="s">
        <v>27</v>
      </c>
      <c r="G4" s="9">
        <v>15</v>
      </c>
    </row>
    <row r="5" spans="1:10" x14ac:dyDescent="0.25">
      <c r="A5" t="s">
        <v>1</v>
      </c>
      <c r="B5" s="6" t="s">
        <v>15</v>
      </c>
      <c r="C5" t="s">
        <v>2</v>
      </c>
      <c r="D5" s="6">
        <f>Übersicht!E5</f>
        <v>2016</v>
      </c>
      <c r="F5" t="s">
        <v>25</v>
      </c>
      <c r="G5" s="8">
        <v>160</v>
      </c>
    </row>
    <row r="7" spans="1:10" x14ac:dyDescent="0.25">
      <c r="A7" s="1" t="s">
        <v>3</v>
      </c>
      <c r="B7" t="s">
        <v>7</v>
      </c>
      <c r="C7" t="s">
        <v>8</v>
      </c>
      <c r="D7" t="s">
        <v>9</v>
      </c>
      <c r="E7" t="s">
        <v>10</v>
      </c>
      <c r="F7" t="s">
        <v>4</v>
      </c>
      <c r="G7" t="s">
        <v>6</v>
      </c>
      <c r="H7" t="s">
        <v>28</v>
      </c>
      <c r="I7" s="12" t="s">
        <v>29</v>
      </c>
      <c r="J7" s="12" t="s">
        <v>30</v>
      </c>
    </row>
    <row r="8" spans="1:10" x14ac:dyDescent="0.25">
      <c r="A8" s="7">
        <f>IFERROR(DATEVALUE(CONCATENATE(1,B5,D5)),"")</f>
        <v>42491</v>
      </c>
      <c r="B8" s="3" t="str">
        <f>IFERROR(IF(OR(WEEKDAY(A8,2)=6,WEEKDAY(A8,2)=7),"",$G$5/NETWORKDAYS($A$8,EOMONTH($A$8,0))/24/2),"")</f>
        <v/>
      </c>
      <c r="C8" s="3"/>
      <c r="D8" s="3" t="str">
        <f>B8</f>
        <v/>
      </c>
      <c r="E8" s="3"/>
      <c r="F8" s="3" t="str">
        <f>IF(OR(B8="",C8="",D8="",E8=""),"",ABS((C8+E8)-(B8+D8)))</f>
        <v/>
      </c>
      <c r="H8" s="10" t="str">
        <f>IF(OR(B8="",C8="",D8="",E8=""),"",(C8+E8)*24*$G$4)</f>
        <v/>
      </c>
      <c r="I8">
        <f>IF(WEEKDAY(A8,2)=7,COUNTIF(G8:G8,"ja"),"")</f>
        <v>0</v>
      </c>
      <c r="J8" s="10">
        <f>IF(WEEKDAY(A8,2)=7,SUM(H8:H8),"")</f>
        <v>0</v>
      </c>
    </row>
    <row r="9" spans="1:10" x14ac:dyDescent="0.25">
      <c r="A9" s="7">
        <f>IFERROR(A8+1,"")</f>
        <v>42492</v>
      </c>
      <c r="B9" s="3">
        <f t="shared" ref="B9:B38" si="0">IFERROR(IF(OR(WEEKDAY(A9,2)=6,WEEKDAY(A9,2)=7),"",$G$5/NETWORKDAYS($A$8,EOMONTH($A$8,0))/24/2),"")</f>
        <v>0.15151515151515152</v>
      </c>
      <c r="C9" s="3"/>
      <c r="D9" s="3">
        <f t="shared" ref="D9:D38" si="1">B9</f>
        <v>0.15151515151515152</v>
      </c>
      <c r="E9" s="3"/>
      <c r="F9" s="3" t="str">
        <f t="shared" ref="F9:F38" si="2">IF(OR(B9="",C9="",D9="",E9=""),"",ABS((C9+E9)-(B9+D9)))</f>
        <v/>
      </c>
      <c r="H9" s="10" t="str">
        <f t="shared" ref="H9:H38" si="3">IF(OR(B9="",C9="",D9="",E9=""),"",(C9+E9)*24*$G$4)</f>
        <v/>
      </c>
      <c r="I9" t="str">
        <f>IF(WEEKDAY(A9,2)=7,COUNTIF(G8:G9,"ja"),"")</f>
        <v/>
      </c>
      <c r="J9" s="10" t="str">
        <f>IF(WEEKDAY(A9,2)=7,SUM(H8:H9),"")</f>
        <v/>
      </c>
    </row>
    <row r="10" spans="1:10" x14ac:dyDescent="0.25">
      <c r="A10" s="7">
        <f t="shared" ref="A10:A35" si="4">IFERROR(A9+1,"")</f>
        <v>42493</v>
      </c>
      <c r="B10" s="3">
        <f t="shared" si="0"/>
        <v>0.15151515151515152</v>
      </c>
      <c r="C10" s="3"/>
      <c r="D10" s="3">
        <f t="shared" si="1"/>
        <v>0.15151515151515152</v>
      </c>
      <c r="E10" s="3"/>
      <c r="F10" s="3" t="str">
        <f t="shared" si="2"/>
        <v/>
      </c>
      <c r="H10" s="10" t="str">
        <f t="shared" si="3"/>
        <v/>
      </c>
      <c r="I10" t="str">
        <f>IF(WEEKDAY(A10,2)=7,COUNTIF(G8:G10,"ja"),"")</f>
        <v/>
      </c>
      <c r="J10" s="10" t="str">
        <f>IF(WEEKDAY(A10,2)=7,SUM(H8:H10),"")</f>
        <v/>
      </c>
    </row>
    <row r="11" spans="1:10" x14ac:dyDescent="0.25">
      <c r="A11" s="7">
        <f t="shared" si="4"/>
        <v>42494</v>
      </c>
      <c r="B11" s="3">
        <f t="shared" si="0"/>
        <v>0.15151515151515152</v>
      </c>
      <c r="C11" s="3"/>
      <c r="D11" s="3">
        <f t="shared" si="1"/>
        <v>0.15151515151515152</v>
      </c>
      <c r="E11" s="3"/>
      <c r="F11" s="3" t="str">
        <f t="shared" si="2"/>
        <v/>
      </c>
      <c r="H11" s="10" t="str">
        <f t="shared" si="3"/>
        <v/>
      </c>
      <c r="I11" t="str">
        <f>IF(WEEKDAY(A11,2)=7,COUNTIF(G8:G11,"ja"),"")</f>
        <v/>
      </c>
      <c r="J11" s="10" t="str">
        <f>IF(WEEKDAY(A11,2)=7,SUM(H8:H11),"")</f>
        <v/>
      </c>
    </row>
    <row r="12" spans="1:10" x14ac:dyDescent="0.25">
      <c r="A12" s="7">
        <f t="shared" si="4"/>
        <v>42495</v>
      </c>
      <c r="B12" s="3">
        <f t="shared" si="0"/>
        <v>0.15151515151515152</v>
      </c>
      <c r="C12" s="3"/>
      <c r="D12" s="3">
        <f t="shared" si="1"/>
        <v>0.15151515151515152</v>
      </c>
      <c r="E12" s="3"/>
      <c r="F12" s="3" t="str">
        <f t="shared" si="2"/>
        <v/>
      </c>
      <c r="H12" s="10" t="str">
        <f t="shared" si="3"/>
        <v/>
      </c>
      <c r="I12" t="str">
        <f>IF(WEEKDAY(A12,2)=7,COUNTIF(G8:G12,"ja"),"")</f>
        <v/>
      </c>
      <c r="J12" s="10" t="str">
        <f>IF(WEEKDAY(A12,2)=7,SUM(H8:H12),"")</f>
        <v/>
      </c>
    </row>
    <row r="13" spans="1:10" x14ac:dyDescent="0.25">
      <c r="A13" s="7">
        <f t="shared" si="4"/>
        <v>42496</v>
      </c>
      <c r="B13" s="3">
        <f t="shared" si="0"/>
        <v>0.15151515151515152</v>
      </c>
      <c r="C13" s="3"/>
      <c r="D13" s="3">
        <f t="shared" si="1"/>
        <v>0.15151515151515152</v>
      </c>
      <c r="E13" s="3"/>
      <c r="F13" s="3" t="str">
        <f t="shared" si="2"/>
        <v/>
      </c>
      <c r="H13" s="10" t="str">
        <f t="shared" si="3"/>
        <v/>
      </c>
      <c r="I13" t="str">
        <f>IF(WEEKDAY(A13,2)=7,COUNTIF(G8:G13,"ja"),"")</f>
        <v/>
      </c>
      <c r="J13" s="10" t="str">
        <f>IF(WEEKDAY(A13,2)=7,SUM(H8:H13),"")</f>
        <v/>
      </c>
    </row>
    <row r="14" spans="1:10" x14ac:dyDescent="0.25">
      <c r="A14" s="7">
        <f t="shared" si="4"/>
        <v>42497</v>
      </c>
      <c r="B14" s="3" t="str">
        <f t="shared" si="0"/>
        <v/>
      </c>
      <c r="C14" s="3"/>
      <c r="D14" s="3" t="str">
        <f t="shared" si="1"/>
        <v/>
      </c>
      <c r="E14" s="3"/>
      <c r="F14" s="3" t="str">
        <f t="shared" si="2"/>
        <v/>
      </c>
      <c r="H14" s="10" t="str">
        <f t="shared" si="3"/>
        <v/>
      </c>
      <c r="I14" t="str">
        <f>IFERROR(IF(WEEKDAY(A14,2)=7,COUNTIF(G8:G14,"ja"),""),"")</f>
        <v/>
      </c>
      <c r="J14" s="10" t="str">
        <f>IFERROR(IF(WEEKDAY(A14,2)=7,SUM(H8:H14),""),"")</f>
        <v/>
      </c>
    </row>
    <row r="15" spans="1:10" x14ac:dyDescent="0.25">
      <c r="A15" s="7">
        <f t="shared" si="4"/>
        <v>42498</v>
      </c>
      <c r="B15" s="3" t="str">
        <f t="shared" si="0"/>
        <v/>
      </c>
      <c r="C15" s="3"/>
      <c r="D15" s="3" t="str">
        <f t="shared" si="1"/>
        <v/>
      </c>
      <c r="E15" s="3"/>
      <c r="F15" s="3" t="str">
        <f t="shared" si="2"/>
        <v/>
      </c>
      <c r="H15" s="10" t="str">
        <f t="shared" si="3"/>
        <v/>
      </c>
      <c r="I15">
        <f t="shared" ref="I15:I38" si="5">IFERROR(IF(WEEKDAY(A15,2)=7,COUNTIF(G9:G15,"ja"),""),"")</f>
        <v>0</v>
      </c>
      <c r="J15" s="10">
        <f t="shared" ref="J15:J38" si="6">IFERROR(IF(WEEKDAY(A15,2)=7,SUM(H9:H15),""),"")</f>
        <v>0</v>
      </c>
    </row>
    <row r="16" spans="1:10" x14ac:dyDescent="0.25">
      <c r="A16" s="7">
        <f t="shared" si="4"/>
        <v>42499</v>
      </c>
      <c r="B16" s="3">
        <f t="shared" si="0"/>
        <v>0.15151515151515152</v>
      </c>
      <c r="C16" s="3"/>
      <c r="D16" s="3">
        <f t="shared" si="1"/>
        <v>0.15151515151515152</v>
      </c>
      <c r="E16" s="3"/>
      <c r="F16" s="3" t="str">
        <f t="shared" si="2"/>
        <v/>
      </c>
      <c r="H16" s="10" t="str">
        <f t="shared" si="3"/>
        <v/>
      </c>
      <c r="I16" t="str">
        <f t="shared" si="5"/>
        <v/>
      </c>
      <c r="J16" s="10" t="str">
        <f t="shared" si="6"/>
        <v/>
      </c>
    </row>
    <row r="17" spans="1:10" x14ac:dyDescent="0.25">
      <c r="A17" s="7">
        <f t="shared" si="4"/>
        <v>42500</v>
      </c>
      <c r="B17" s="3">
        <f t="shared" si="0"/>
        <v>0.15151515151515152</v>
      </c>
      <c r="C17" s="3"/>
      <c r="D17" s="3">
        <f t="shared" si="1"/>
        <v>0.15151515151515152</v>
      </c>
      <c r="E17" s="3"/>
      <c r="F17" s="3" t="str">
        <f t="shared" si="2"/>
        <v/>
      </c>
      <c r="H17" s="10" t="str">
        <f t="shared" si="3"/>
        <v/>
      </c>
      <c r="I17" t="str">
        <f>IFERROR(IF(WEEKDAY(A17,2)=7,COUNTIF(G11:G17,"ja"),""),"")</f>
        <v/>
      </c>
      <c r="J17" s="10" t="str">
        <f t="shared" si="6"/>
        <v/>
      </c>
    </row>
    <row r="18" spans="1:10" x14ac:dyDescent="0.25">
      <c r="A18" s="7">
        <f t="shared" si="4"/>
        <v>42501</v>
      </c>
      <c r="B18" s="3">
        <f t="shared" si="0"/>
        <v>0.15151515151515152</v>
      </c>
      <c r="C18" s="3"/>
      <c r="D18" s="3">
        <f t="shared" si="1"/>
        <v>0.15151515151515152</v>
      </c>
      <c r="E18" s="3"/>
      <c r="F18" s="3" t="str">
        <f t="shared" si="2"/>
        <v/>
      </c>
      <c r="H18" s="10" t="str">
        <f t="shared" si="3"/>
        <v/>
      </c>
      <c r="I18" t="str">
        <f t="shared" si="5"/>
        <v/>
      </c>
      <c r="J18" s="10" t="str">
        <f t="shared" si="6"/>
        <v/>
      </c>
    </row>
    <row r="19" spans="1:10" x14ac:dyDescent="0.25">
      <c r="A19" s="7">
        <f t="shared" si="4"/>
        <v>42502</v>
      </c>
      <c r="B19" s="3">
        <f t="shared" si="0"/>
        <v>0.15151515151515152</v>
      </c>
      <c r="C19" s="3"/>
      <c r="D19" s="3">
        <f t="shared" si="1"/>
        <v>0.15151515151515152</v>
      </c>
      <c r="E19" s="3"/>
      <c r="F19" s="3" t="str">
        <f t="shared" si="2"/>
        <v/>
      </c>
      <c r="H19" s="10" t="str">
        <f t="shared" si="3"/>
        <v/>
      </c>
      <c r="I19" t="str">
        <f t="shared" si="5"/>
        <v/>
      </c>
      <c r="J19" s="10" t="str">
        <f t="shared" si="6"/>
        <v/>
      </c>
    </row>
    <row r="20" spans="1:10" x14ac:dyDescent="0.25">
      <c r="A20" s="7">
        <f t="shared" si="4"/>
        <v>42503</v>
      </c>
      <c r="B20" s="3">
        <f t="shared" si="0"/>
        <v>0.15151515151515152</v>
      </c>
      <c r="C20" s="3"/>
      <c r="D20" s="3">
        <f t="shared" si="1"/>
        <v>0.15151515151515152</v>
      </c>
      <c r="E20" s="3"/>
      <c r="F20" s="3" t="str">
        <f t="shared" si="2"/>
        <v/>
      </c>
      <c r="H20" s="10" t="str">
        <f t="shared" si="3"/>
        <v/>
      </c>
      <c r="I20" t="str">
        <f t="shared" si="5"/>
        <v/>
      </c>
      <c r="J20" s="10" t="str">
        <f t="shared" si="6"/>
        <v/>
      </c>
    </row>
    <row r="21" spans="1:10" x14ac:dyDescent="0.25">
      <c r="A21" s="7">
        <f t="shared" si="4"/>
        <v>42504</v>
      </c>
      <c r="B21" s="3" t="str">
        <f t="shared" si="0"/>
        <v/>
      </c>
      <c r="C21" s="3"/>
      <c r="D21" s="3" t="str">
        <f t="shared" si="1"/>
        <v/>
      </c>
      <c r="E21" s="3"/>
      <c r="F21" s="3" t="str">
        <f t="shared" si="2"/>
        <v/>
      </c>
      <c r="H21" s="10" t="str">
        <f t="shared" si="3"/>
        <v/>
      </c>
      <c r="I21" t="str">
        <f t="shared" si="5"/>
        <v/>
      </c>
      <c r="J21" s="10" t="str">
        <f t="shared" si="6"/>
        <v/>
      </c>
    </row>
    <row r="22" spans="1:10" x14ac:dyDescent="0.25">
      <c r="A22" s="7">
        <f t="shared" si="4"/>
        <v>42505</v>
      </c>
      <c r="B22" s="3" t="str">
        <f t="shared" si="0"/>
        <v/>
      </c>
      <c r="C22" s="3"/>
      <c r="D22" s="3" t="str">
        <f t="shared" si="1"/>
        <v/>
      </c>
      <c r="E22" s="3"/>
      <c r="F22" s="3" t="str">
        <f t="shared" si="2"/>
        <v/>
      </c>
      <c r="H22" s="10" t="str">
        <f t="shared" si="3"/>
        <v/>
      </c>
      <c r="I22">
        <f t="shared" si="5"/>
        <v>0</v>
      </c>
      <c r="J22" s="10">
        <f t="shared" si="6"/>
        <v>0</v>
      </c>
    </row>
    <row r="23" spans="1:10" x14ac:dyDescent="0.25">
      <c r="A23" s="7">
        <f t="shared" si="4"/>
        <v>42506</v>
      </c>
      <c r="B23" s="3">
        <f t="shared" si="0"/>
        <v>0.15151515151515152</v>
      </c>
      <c r="C23" s="3"/>
      <c r="D23" s="3">
        <f t="shared" si="1"/>
        <v>0.15151515151515152</v>
      </c>
      <c r="E23" s="3"/>
      <c r="F23" s="3" t="str">
        <f t="shared" si="2"/>
        <v/>
      </c>
      <c r="H23" s="10" t="str">
        <f t="shared" si="3"/>
        <v/>
      </c>
      <c r="I23" t="str">
        <f t="shared" si="5"/>
        <v/>
      </c>
      <c r="J23" s="10" t="str">
        <f t="shared" si="6"/>
        <v/>
      </c>
    </row>
    <row r="24" spans="1:10" x14ac:dyDescent="0.25">
      <c r="A24" s="7">
        <f t="shared" si="4"/>
        <v>42507</v>
      </c>
      <c r="B24" s="3">
        <f t="shared" si="0"/>
        <v>0.15151515151515152</v>
      </c>
      <c r="C24" s="3"/>
      <c r="D24" s="3">
        <f t="shared" si="1"/>
        <v>0.15151515151515152</v>
      </c>
      <c r="E24" s="3"/>
      <c r="F24" s="3" t="str">
        <f t="shared" si="2"/>
        <v/>
      </c>
      <c r="H24" s="10" t="str">
        <f t="shared" si="3"/>
        <v/>
      </c>
      <c r="I24" t="str">
        <f t="shared" si="5"/>
        <v/>
      </c>
      <c r="J24" s="10" t="str">
        <f t="shared" si="6"/>
        <v/>
      </c>
    </row>
    <row r="25" spans="1:10" x14ac:dyDescent="0.25">
      <c r="A25" s="7">
        <f t="shared" si="4"/>
        <v>42508</v>
      </c>
      <c r="B25" s="3">
        <f t="shared" si="0"/>
        <v>0.15151515151515152</v>
      </c>
      <c r="C25" s="3"/>
      <c r="D25" s="3">
        <f t="shared" si="1"/>
        <v>0.15151515151515152</v>
      </c>
      <c r="E25" s="3"/>
      <c r="F25" s="3" t="str">
        <f t="shared" si="2"/>
        <v/>
      </c>
      <c r="H25" s="10" t="str">
        <f t="shared" si="3"/>
        <v/>
      </c>
      <c r="I25" t="str">
        <f t="shared" si="5"/>
        <v/>
      </c>
      <c r="J25" s="10" t="str">
        <f t="shared" si="6"/>
        <v/>
      </c>
    </row>
    <row r="26" spans="1:10" x14ac:dyDescent="0.25">
      <c r="A26" s="7">
        <f t="shared" si="4"/>
        <v>42509</v>
      </c>
      <c r="B26" s="3">
        <f t="shared" si="0"/>
        <v>0.15151515151515152</v>
      </c>
      <c r="C26" s="3"/>
      <c r="D26" s="3">
        <f t="shared" si="1"/>
        <v>0.15151515151515152</v>
      </c>
      <c r="E26" s="3"/>
      <c r="F26" s="3" t="str">
        <f t="shared" si="2"/>
        <v/>
      </c>
      <c r="H26" s="10" t="str">
        <f t="shared" si="3"/>
        <v/>
      </c>
      <c r="I26" t="str">
        <f t="shared" si="5"/>
        <v/>
      </c>
      <c r="J26" s="10" t="str">
        <f t="shared" si="6"/>
        <v/>
      </c>
    </row>
    <row r="27" spans="1:10" x14ac:dyDescent="0.25">
      <c r="A27" s="7">
        <f t="shared" si="4"/>
        <v>42510</v>
      </c>
      <c r="B27" s="3">
        <f t="shared" si="0"/>
        <v>0.15151515151515152</v>
      </c>
      <c r="C27" s="3"/>
      <c r="D27" s="3">
        <f t="shared" si="1"/>
        <v>0.15151515151515152</v>
      </c>
      <c r="E27" s="3"/>
      <c r="F27" s="3" t="str">
        <f t="shared" si="2"/>
        <v/>
      </c>
      <c r="H27" s="10" t="str">
        <f t="shared" si="3"/>
        <v/>
      </c>
      <c r="I27" t="str">
        <f t="shared" si="5"/>
        <v/>
      </c>
      <c r="J27" s="10" t="str">
        <f t="shared" si="6"/>
        <v/>
      </c>
    </row>
    <row r="28" spans="1:10" x14ac:dyDescent="0.25">
      <c r="A28" s="7">
        <f t="shared" si="4"/>
        <v>42511</v>
      </c>
      <c r="B28" s="3" t="str">
        <f t="shared" si="0"/>
        <v/>
      </c>
      <c r="C28" s="3"/>
      <c r="D28" s="3" t="str">
        <f t="shared" si="1"/>
        <v/>
      </c>
      <c r="E28" s="3"/>
      <c r="F28" s="3" t="str">
        <f t="shared" si="2"/>
        <v/>
      </c>
      <c r="H28" s="10" t="str">
        <f t="shared" si="3"/>
        <v/>
      </c>
      <c r="I28" t="str">
        <f t="shared" si="5"/>
        <v/>
      </c>
      <c r="J28" s="10" t="str">
        <f t="shared" si="6"/>
        <v/>
      </c>
    </row>
    <row r="29" spans="1:10" x14ac:dyDescent="0.25">
      <c r="A29" s="7">
        <f t="shared" si="4"/>
        <v>42512</v>
      </c>
      <c r="B29" s="3" t="str">
        <f t="shared" si="0"/>
        <v/>
      </c>
      <c r="C29" s="3"/>
      <c r="D29" s="3" t="str">
        <f t="shared" si="1"/>
        <v/>
      </c>
      <c r="E29" s="3"/>
      <c r="F29" s="3" t="str">
        <f t="shared" si="2"/>
        <v/>
      </c>
      <c r="H29" s="10" t="str">
        <f t="shared" si="3"/>
        <v/>
      </c>
      <c r="I29">
        <f t="shared" si="5"/>
        <v>0</v>
      </c>
      <c r="J29" s="10">
        <f t="shared" si="6"/>
        <v>0</v>
      </c>
    </row>
    <row r="30" spans="1:10" x14ac:dyDescent="0.25">
      <c r="A30" s="7">
        <f t="shared" si="4"/>
        <v>42513</v>
      </c>
      <c r="B30" s="3">
        <f t="shared" si="0"/>
        <v>0.15151515151515152</v>
      </c>
      <c r="C30" s="3"/>
      <c r="D30" s="3">
        <f t="shared" si="1"/>
        <v>0.15151515151515152</v>
      </c>
      <c r="E30" s="3"/>
      <c r="F30" s="3" t="str">
        <f t="shared" si="2"/>
        <v/>
      </c>
      <c r="H30" s="10" t="str">
        <f t="shared" si="3"/>
        <v/>
      </c>
      <c r="I30" t="str">
        <f t="shared" si="5"/>
        <v/>
      </c>
      <c r="J30" s="10" t="str">
        <f t="shared" si="6"/>
        <v/>
      </c>
    </row>
    <row r="31" spans="1:10" x14ac:dyDescent="0.25">
      <c r="A31" s="7">
        <f t="shared" si="4"/>
        <v>42514</v>
      </c>
      <c r="B31" s="3">
        <f t="shared" si="0"/>
        <v>0.15151515151515152</v>
      </c>
      <c r="C31" s="3"/>
      <c r="D31" s="3">
        <f t="shared" si="1"/>
        <v>0.15151515151515152</v>
      </c>
      <c r="E31" s="3"/>
      <c r="F31" s="3" t="str">
        <f t="shared" si="2"/>
        <v/>
      </c>
      <c r="H31" s="10" t="str">
        <f t="shared" si="3"/>
        <v/>
      </c>
      <c r="I31" t="str">
        <f t="shared" si="5"/>
        <v/>
      </c>
      <c r="J31" s="10" t="str">
        <f t="shared" si="6"/>
        <v/>
      </c>
    </row>
    <row r="32" spans="1:10" x14ac:dyDescent="0.25">
      <c r="A32" s="7">
        <f t="shared" si="4"/>
        <v>42515</v>
      </c>
      <c r="B32" s="3">
        <f t="shared" si="0"/>
        <v>0.15151515151515152</v>
      </c>
      <c r="C32" s="3"/>
      <c r="D32" s="3">
        <f t="shared" si="1"/>
        <v>0.15151515151515152</v>
      </c>
      <c r="E32" s="3"/>
      <c r="F32" s="3" t="str">
        <f t="shared" si="2"/>
        <v/>
      </c>
      <c r="H32" s="10" t="str">
        <f t="shared" si="3"/>
        <v/>
      </c>
      <c r="I32" t="str">
        <f t="shared" si="5"/>
        <v/>
      </c>
      <c r="J32" s="10" t="str">
        <f t="shared" si="6"/>
        <v/>
      </c>
    </row>
    <row r="33" spans="1:10" x14ac:dyDescent="0.25">
      <c r="A33" s="7">
        <f t="shared" si="4"/>
        <v>42516</v>
      </c>
      <c r="B33" s="3">
        <f t="shared" si="0"/>
        <v>0.15151515151515152</v>
      </c>
      <c r="C33" s="3"/>
      <c r="D33" s="3">
        <f t="shared" si="1"/>
        <v>0.15151515151515152</v>
      </c>
      <c r="E33" s="3"/>
      <c r="F33" s="3" t="str">
        <f t="shared" si="2"/>
        <v/>
      </c>
      <c r="H33" s="10" t="str">
        <f t="shared" si="3"/>
        <v/>
      </c>
      <c r="I33" t="str">
        <f t="shared" si="5"/>
        <v/>
      </c>
      <c r="J33" s="10" t="str">
        <f t="shared" si="6"/>
        <v/>
      </c>
    </row>
    <row r="34" spans="1:10" x14ac:dyDescent="0.25">
      <c r="A34" s="7">
        <f t="shared" si="4"/>
        <v>42517</v>
      </c>
      <c r="B34" s="3">
        <f t="shared" si="0"/>
        <v>0.15151515151515152</v>
      </c>
      <c r="C34" s="3"/>
      <c r="D34" s="3">
        <f t="shared" si="1"/>
        <v>0.15151515151515152</v>
      </c>
      <c r="E34" s="3"/>
      <c r="F34" s="3" t="str">
        <f t="shared" si="2"/>
        <v/>
      </c>
      <c r="H34" s="10" t="str">
        <f t="shared" si="3"/>
        <v/>
      </c>
      <c r="I34" t="str">
        <f t="shared" si="5"/>
        <v/>
      </c>
      <c r="J34" s="10" t="str">
        <f t="shared" si="6"/>
        <v/>
      </c>
    </row>
    <row r="35" spans="1:10" x14ac:dyDescent="0.25">
      <c r="A35" s="7">
        <f t="shared" si="4"/>
        <v>42518</v>
      </c>
      <c r="B35" s="3" t="str">
        <f t="shared" si="0"/>
        <v/>
      </c>
      <c r="C35" s="3"/>
      <c r="D35" s="3" t="str">
        <f t="shared" si="1"/>
        <v/>
      </c>
      <c r="E35" s="3"/>
      <c r="F35" s="3" t="str">
        <f t="shared" si="2"/>
        <v/>
      </c>
      <c r="H35" s="10" t="str">
        <f t="shared" si="3"/>
        <v/>
      </c>
      <c r="I35" t="str">
        <f t="shared" si="5"/>
        <v/>
      </c>
      <c r="J35" s="10" t="str">
        <f t="shared" si="6"/>
        <v/>
      </c>
    </row>
    <row r="36" spans="1:10" x14ac:dyDescent="0.25">
      <c r="A36" s="7">
        <f>IFERROR(IF(MONTH($A$35)=MONTH($A$35+1),$A$35+1,""),"")</f>
        <v>42519</v>
      </c>
      <c r="B36" s="3" t="str">
        <f t="shared" si="0"/>
        <v/>
      </c>
      <c r="C36" s="3"/>
      <c r="D36" s="3" t="str">
        <f t="shared" si="1"/>
        <v/>
      </c>
      <c r="E36" s="3"/>
      <c r="F36" s="3" t="str">
        <f t="shared" si="2"/>
        <v/>
      </c>
      <c r="H36" s="10" t="str">
        <f t="shared" si="3"/>
        <v/>
      </c>
      <c r="I36">
        <f t="shared" si="5"/>
        <v>0</v>
      </c>
      <c r="J36" s="10">
        <f t="shared" si="6"/>
        <v>0</v>
      </c>
    </row>
    <row r="37" spans="1:10" x14ac:dyDescent="0.25">
      <c r="A37" s="7">
        <f>IFERROR(IF(MONTH($A$35)=MONTH($A$35+2),$A$35+2,""),"")</f>
        <v>42520</v>
      </c>
      <c r="B37" s="3">
        <f t="shared" si="0"/>
        <v>0.15151515151515152</v>
      </c>
      <c r="C37" s="3"/>
      <c r="D37" s="3">
        <f t="shared" si="1"/>
        <v>0.15151515151515152</v>
      </c>
      <c r="E37" s="3"/>
      <c r="F37" s="3" t="str">
        <f t="shared" si="2"/>
        <v/>
      </c>
      <c r="H37" s="10" t="str">
        <f t="shared" si="3"/>
        <v/>
      </c>
      <c r="I37" t="str">
        <f t="shared" si="5"/>
        <v/>
      </c>
      <c r="J37" s="10" t="str">
        <f t="shared" si="6"/>
        <v/>
      </c>
    </row>
    <row r="38" spans="1:10" x14ac:dyDescent="0.25">
      <c r="A38" s="7">
        <f>IFERROR(IF(MONTH($A$35)=MONTH($A$35+3),$A$35+3,""),"")</f>
        <v>42521</v>
      </c>
      <c r="B38" s="3">
        <f t="shared" si="0"/>
        <v>0.15151515151515152</v>
      </c>
      <c r="C38" s="3"/>
      <c r="D38" s="3">
        <f t="shared" si="1"/>
        <v>0.15151515151515152</v>
      </c>
      <c r="E38" s="3"/>
      <c r="F38" s="3" t="str">
        <f t="shared" si="2"/>
        <v/>
      </c>
      <c r="H38" s="10" t="str">
        <f t="shared" si="3"/>
        <v/>
      </c>
      <c r="I38" t="str">
        <f t="shared" si="5"/>
        <v/>
      </c>
      <c r="J38" s="10" t="str">
        <f t="shared" si="6"/>
        <v/>
      </c>
    </row>
    <row r="39" spans="1:10" x14ac:dyDescent="0.25">
      <c r="A39" s="5" t="s">
        <v>5</v>
      </c>
      <c r="B39" s="4">
        <f>SUM(B8:B38)</f>
        <v>3.3333333333333326</v>
      </c>
      <c r="C39" s="4">
        <f t="shared" ref="C39:E39" si="7">SUM(C8:C38)</f>
        <v>0</v>
      </c>
      <c r="D39" s="4">
        <f t="shared" si="7"/>
        <v>3.3333333333333326</v>
      </c>
      <c r="E39" s="4">
        <f t="shared" si="7"/>
        <v>0</v>
      </c>
      <c r="F39" s="3">
        <f>ABS((C39+E39)-(B39+D39))</f>
        <v>6.6666666666666652</v>
      </c>
      <c r="G39">
        <f>COUNTIF(G8:G38,"ja")</f>
        <v>0</v>
      </c>
    </row>
  </sheetData>
  <mergeCells count="3">
    <mergeCell ref="A1:G1"/>
    <mergeCell ref="A3:B3"/>
    <mergeCell ref="C3:G3"/>
  </mergeCells>
  <conditionalFormatting sqref="F39">
    <cfRule type="expression" dxfId="103" priority="28">
      <formula>$C39+$E39&gt;$B39+$D39</formula>
    </cfRule>
    <cfRule type="expression" dxfId="102" priority="29">
      <formula>$C39+$E39&lt;$B39+$D39</formula>
    </cfRule>
  </conditionalFormatting>
  <conditionalFormatting sqref="F39">
    <cfRule type="expression" dxfId="101" priority="26">
      <formula>$G39="ja"</formula>
    </cfRule>
  </conditionalFormatting>
  <conditionalFormatting sqref="F39">
    <cfRule type="expression" dxfId="100" priority="25">
      <formula>$G39="ja"</formula>
    </cfRule>
  </conditionalFormatting>
  <conditionalFormatting sqref="F8:F38">
    <cfRule type="expression" dxfId="99" priority="18">
      <formula>$C8+$E8&gt;$B8+$D8</formula>
    </cfRule>
    <cfRule type="expression" dxfId="98" priority="19">
      <formula>$C8+$E8&lt;$B8+$D8</formula>
    </cfRule>
  </conditionalFormatting>
  <conditionalFormatting sqref="D8:D38">
    <cfRule type="expression" dxfId="97" priority="16">
      <formula>$D8=0</formula>
    </cfRule>
  </conditionalFormatting>
  <conditionalFormatting sqref="A8:H38">
    <cfRule type="expression" dxfId="96" priority="15">
      <formula>OR(WEEKDAY($A8,2)=6,WEEKDAY($A8,2)=7)</formula>
    </cfRule>
    <cfRule type="expression" dxfId="95" priority="17">
      <formula>$G8="ja"</formula>
    </cfRule>
  </conditionalFormatting>
  <conditionalFormatting sqref="J8:J38">
    <cfRule type="expression" dxfId="94" priority="3">
      <formula>OR(WEEKDAY($A8,2)=6,WEEKDAY($A8,2)=7)</formula>
    </cfRule>
    <cfRule type="expression" dxfId="93" priority="4">
      <formula>$G8="ja"</formula>
    </cfRule>
  </conditionalFormatting>
  <conditionalFormatting sqref="I8:I38">
    <cfRule type="expression" dxfId="92" priority="1">
      <formula>OR(WEEKDAY($A8,2)=6,WEEKDAY($A8,2)=7)</formula>
    </cfRule>
    <cfRule type="expression" dxfId="91" priority="2">
      <formula>$G8="ja"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9"/>
  <sheetViews>
    <sheetView workbookViewId="0">
      <selection sqref="A1:G1"/>
    </sheetView>
  </sheetViews>
  <sheetFormatPr baseColWidth="10" defaultRowHeight="15" x14ac:dyDescent="0.25"/>
  <cols>
    <col min="1" max="1" width="18" customWidth="1"/>
    <col min="6" max="6" width="12.85546875" customWidth="1"/>
  </cols>
  <sheetData>
    <row r="1" spans="1:10" ht="15.75" x14ac:dyDescent="0.25">
      <c r="A1" s="13" t="s">
        <v>0</v>
      </c>
      <c r="B1" s="13"/>
      <c r="C1" s="13"/>
      <c r="D1" s="13"/>
      <c r="E1" s="13"/>
      <c r="F1" s="13"/>
      <c r="G1" s="13"/>
    </row>
    <row r="3" spans="1:10" x14ac:dyDescent="0.25">
      <c r="A3" s="15" t="str">
        <f>Übersicht!A3</f>
        <v>Name des Mitarbeiters</v>
      </c>
      <c r="B3" s="15"/>
      <c r="C3" s="15" t="str">
        <f>Übersicht!C3</f>
        <v>Max Muster</v>
      </c>
      <c r="D3" s="15"/>
      <c r="E3" s="15"/>
      <c r="F3" s="15"/>
      <c r="G3" s="15"/>
    </row>
    <row r="4" spans="1:10" x14ac:dyDescent="0.25">
      <c r="F4" t="s">
        <v>27</v>
      </c>
      <c r="G4" s="9">
        <v>15</v>
      </c>
    </row>
    <row r="5" spans="1:10" x14ac:dyDescent="0.25">
      <c r="A5" t="s">
        <v>1</v>
      </c>
      <c r="B5" s="6" t="s">
        <v>16</v>
      </c>
      <c r="C5" t="s">
        <v>2</v>
      </c>
      <c r="D5" s="6">
        <f>Übersicht!E5</f>
        <v>2016</v>
      </c>
      <c r="F5" t="s">
        <v>25</v>
      </c>
      <c r="G5" s="8">
        <v>160</v>
      </c>
    </row>
    <row r="7" spans="1:10" x14ac:dyDescent="0.25">
      <c r="A7" s="1" t="s">
        <v>3</v>
      </c>
      <c r="B7" t="s">
        <v>7</v>
      </c>
      <c r="C7" t="s">
        <v>8</v>
      </c>
      <c r="D7" t="s">
        <v>9</v>
      </c>
      <c r="E7" t="s">
        <v>10</v>
      </c>
      <c r="F7" t="s">
        <v>4</v>
      </c>
      <c r="G7" t="s">
        <v>6</v>
      </c>
      <c r="H7" t="s">
        <v>28</v>
      </c>
      <c r="I7" s="12" t="s">
        <v>29</v>
      </c>
      <c r="J7" s="12" t="s">
        <v>30</v>
      </c>
    </row>
    <row r="8" spans="1:10" x14ac:dyDescent="0.25">
      <c r="A8" s="7">
        <f>IFERROR(DATEVALUE(CONCATENATE(1,B5,D5)),"")</f>
        <v>42522</v>
      </c>
      <c r="B8" s="3">
        <f>IFERROR(IF(OR(WEEKDAY(A8,2)=6,WEEKDAY(A8,2)=7),"",$G$5/NETWORKDAYS($A$8,EOMONTH($A$8,0))/24/2),"")</f>
        <v>0.15151515151515152</v>
      </c>
      <c r="C8" s="3"/>
      <c r="D8" s="3">
        <f>B8</f>
        <v>0.15151515151515152</v>
      </c>
      <c r="E8" s="3"/>
      <c r="F8" s="3" t="str">
        <f>IF(OR(B8="",C8="",D8="",E8=""),"",ABS((C8+E8)-(B8+D8)))</f>
        <v/>
      </c>
      <c r="H8" s="10" t="str">
        <f>IF(OR(B8="",C8="",D8="",E8=""),"",(C8+E8)*24*$G$4)</f>
        <v/>
      </c>
      <c r="I8" t="str">
        <f>IF(WEEKDAY(A8,2)=7,COUNTIF(G8:G8,"ja"),"")</f>
        <v/>
      </c>
      <c r="J8" s="10" t="str">
        <f>IF(WEEKDAY(A8,2)=7,SUM(H8:H8),"")</f>
        <v/>
      </c>
    </row>
    <row r="9" spans="1:10" x14ac:dyDescent="0.25">
      <c r="A9" s="7">
        <f>IFERROR(A8+1,"")</f>
        <v>42523</v>
      </c>
      <c r="B9" s="3">
        <f t="shared" ref="B9:B38" si="0">IFERROR(IF(OR(WEEKDAY(A9,2)=6,WEEKDAY(A9,2)=7),"",$G$5/NETWORKDAYS($A$8,EOMONTH($A$8,0))/24/2),"")</f>
        <v>0.15151515151515152</v>
      </c>
      <c r="C9" s="3"/>
      <c r="D9" s="3">
        <f t="shared" ref="D9:D38" si="1">B9</f>
        <v>0.15151515151515152</v>
      </c>
      <c r="E9" s="3"/>
      <c r="F9" s="3" t="str">
        <f t="shared" ref="F9:F38" si="2">IF(OR(B9="",C9="",D9="",E9=""),"",ABS((C9+E9)-(B9+D9)))</f>
        <v/>
      </c>
      <c r="H9" s="10" t="str">
        <f t="shared" ref="H9:H38" si="3">IF(OR(B9="",C9="",D9="",E9=""),"",(C9+E9)*24*$G$4)</f>
        <v/>
      </c>
      <c r="I9" t="str">
        <f>IF(WEEKDAY(A9,2)=7,COUNTIF(G8:G9,"ja"),"")</f>
        <v/>
      </c>
      <c r="J9" s="10" t="str">
        <f>IF(WEEKDAY(A9,2)=7,SUM(H8:H9),"")</f>
        <v/>
      </c>
    </row>
    <row r="10" spans="1:10" x14ac:dyDescent="0.25">
      <c r="A10" s="7">
        <f t="shared" ref="A10:A35" si="4">IFERROR(A9+1,"")</f>
        <v>42524</v>
      </c>
      <c r="B10" s="3">
        <f t="shared" si="0"/>
        <v>0.15151515151515152</v>
      </c>
      <c r="C10" s="3"/>
      <c r="D10" s="3">
        <f t="shared" si="1"/>
        <v>0.15151515151515152</v>
      </c>
      <c r="E10" s="3"/>
      <c r="F10" s="3" t="str">
        <f t="shared" si="2"/>
        <v/>
      </c>
      <c r="H10" s="10" t="str">
        <f t="shared" si="3"/>
        <v/>
      </c>
      <c r="I10" t="str">
        <f>IF(WEEKDAY(A10,2)=7,COUNTIF(G8:G10,"ja"),"")</f>
        <v/>
      </c>
      <c r="J10" s="10" t="str">
        <f>IF(WEEKDAY(A10,2)=7,SUM(H8:H10),"")</f>
        <v/>
      </c>
    </row>
    <row r="11" spans="1:10" x14ac:dyDescent="0.25">
      <c r="A11" s="7">
        <f t="shared" si="4"/>
        <v>42525</v>
      </c>
      <c r="B11" s="3" t="str">
        <f t="shared" si="0"/>
        <v/>
      </c>
      <c r="C11" s="3"/>
      <c r="D11" s="3" t="str">
        <f t="shared" si="1"/>
        <v/>
      </c>
      <c r="E11" s="3"/>
      <c r="F11" s="3" t="str">
        <f t="shared" si="2"/>
        <v/>
      </c>
      <c r="H11" s="10" t="str">
        <f t="shared" si="3"/>
        <v/>
      </c>
      <c r="I11" t="str">
        <f>IF(WEEKDAY(A11,2)=7,COUNTIF(G8:G11,"ja"),"")</f>
        <v/>
      </c>
      <c r="J11" s="10" t="str">
        <f>IF(WEEKDAY(A11,2)=7,SUM(H8:H11),"")</f>
        <v/>
      </c>
    </row>
    <row r="12" spans="1:10" x14ac:dyDescent="0.25">
      <c r="A12" s="7">
        <f t="shared" si="4"/>
        <v>42526</v>
      </c>
      <c r="B12" s="3" t="str">
        <f t="shared" si="0"/>
        <v/>
      </c>
      <c r="C12" s="3"/>
      <c r="D12" s="3" t="str">
        <f t="shared" si="1"/>
        <v/>
      </c>
      <c r="E12" s="3"/>
      <c r="F12" s="3" t="str">
        <f t="shared" si="2"/>
        <v/>
      </c>
      <c r="H12" s="10" t="str">
        <f t="shared" si="3"/>
        <v/>
      </c>
      <c r="I12">
        <f>IF(WEEKDAY(A12,2)=7,COUNTIF(G8:G12,"ja"),"")</f>
        <v>0</v>
      </c>
      <c r="J12" s="10">
        <f>IF(WEEKDAY(A12,2)=7,SUM(H8:H12),"")</f>
        <v>0</v>
      </c>
    </row>
    <row r="13" spans="1:10" x14ac:dyDescent="0.25">
      <c r="A13" s="7">
        <f t="shared" si="4"/>
        <v>42527</v>
      </c>
      <c r="B13" s="3">
        <f t="shared" si="0"/>
        <v>0.15151515151515152</v>
      </c>
      <c r="C13" s="3"/>
      <c r="D13" s="3">
        <f t="shared" si="1"/>
        <v>0.15151515151515152</v>
      </c>
      <c r="E13" s="3"/>
      <c r="F13" s="3" t="str">
        <f t="shared" si="2"/>
        <v/>
      </c>
      <c r="H13" s="10" t="str">
        <f t="shared" si="3"/>
        <v/>
      </c>
      <c r="I13" t="str">
        <f>IF(WEEKDAY(A13,2)=7,COUNTIF(G8:G13,"ja"),"")</f>
        <v/>
      </c>
      <c r="J13" s="10" t="str">
        <f>IF(WEEKDAY(A13,2)=7,SUM(H8:H13),"")</f>
        <v/>
      </c>
    </row>
    <row r="14" spans="1:10" x14ac:dyDescent="0.25">
      <c r="A14" s="7">
        <f t="shared" si="4"/>
        <v>42528</v>
      </c>
      <c r="B14" s="3">
        <f t="shared" si="0"/>
        <v>0.15151515151515152</v>
      </c>
      <c r="C14" s="3"/>
      <c r="D14" s="3">
        <f t="shared" si="1"/>
        <v>0.15151515151515152</v>
      </c>
      <c r="E14" s="3"/>
      <c r="F14" s="3" t="str">
        <f t="shared" si="2"/>
        <v/>
      </c>
      <c r="H14" s="10" t="str">
        <f t="shared" si="3"/>
        <v/>
      </c>
      <c r="I14" t="str">
        <f>IFERROR(IF(WEEKDAY(A14,2)=7,COUNTIF(G8:G14,"ja"),""),"")</f>
        <v/>
      </c>
      <c r="J14" s="10" t="str">
        <f>IFERROR(IF(WEEKDAY(A14,2)=7,SUM(H8:H14),""),"")</f>
        <v/>
      </c>
    </row>
    <row r="15" spans="1:10" x14ac:dyDescent="0.25">
      <c r="A15" s="7">
        <f t="shared" si="4"/>
        <v>42529</v>
      </c>
      <c r="B15" s="3">
        <f t="shared" si="0"/>
        <v>0.15151515151515152</v>
      </c>
      <c r="C15" s="3"/>
      <c r="D15" s="3">
        <f t="shared" si="1"/>
        <v>0.15151515151515152</v>
      </c>
      <c r="E15" s="3"/>
      <c r="F15" s="3" t="str">
        <f t="shared" si="2"/>
        <v/>
      </c>
      <c r="H15" s="10" t="str">
        <f t="shared" si="3"/>
        <v/>
      </c>
      <c r="I15" t="str">
        <f t="shared" ref="I15:I38" si="5">IFERROR(IF(WEEKDAY(A15,2)=7,COUNTIF(G9:G15,"ja"),""),"")</f>
        <v/>
      </c>
      <c r="J15" s="10" t="str">
        <f t="shared" ref="J15:J38" si="6">IFERROR(IF(WEEKDAY(A15,2)=7,SUM(H9:H15),""),"")</f>
        <v/>
      </c>
    </row>
    <row r="16" spans="1:10" x14ac:dyDescent="0.25">
      <c r="A16" s="7">
        <f t="shared" si="4"/>
        <v>42530</v>
      </c>
      <c r="B16" s="3">
        <f t="shared" si="0"/>
        <v>0.15151515151515152</v>
      </c>
      <c r="C16" s="3"/>
      <c r="D16" s="3">
        <f t="shared" si="1"/>
        <v>0.15151515151515152</v>
      </c>
      <c r="E16" s="3"/>
      <c r="F16" s="3" t="str">
        <f t="shared" si="2"/>
        <v/>
      </c>
      <c r="H16" s="10" t="str">
        <f t="shared" si="3"/>
        <v/>
      </c>
      <c r="I16" t="str">
        <f t="shared" si="5"/>
        <v/>
      </c>
      <c r="J16" s="10" t="str">
        <f t="shared" si="6"/>
        <v/>
      </c>
    </row>
    <row r="17" spans="1:10" x14ac:dyDescent="0.25">
      <c r="A17" s="7">
        <f t="shared" si="4"/>
        <v>42531</v>
      </c>
      <c r="B17" s="3">
        <f t="shared" si="0"/>
        <v>0.15151515151515152</v>
      </c>
      <c r="C17" s="3"/>
      <c r="D17" s="3">
        <f t="shared" si="1"/>
        <v>0.15151515151515152</v>
      </c>
      <c r="E17" s="3"/>
      <c r="F17" s="3" t="str">
        <f t="shared" si="2"/>
        <v/>
      </c>
      <c r="H17" s="10" t="str">
        <f t="shared" si="3"/>
        <v/>
      </c>
      <c r="I17" t="str">
        <f>IFERROR(IF(WEEKDAY(A17,2)=7,COUNTIF(G11:G17,"ja"),""),"")</f>
        <v/>
      </c>
      <c r="J17" s="10" t="str">
        <f t="shared" si="6"/>
        <v/>
      </c>
    </row>
    <row r="18" spans="1:10" x14ac:dyDescent="0.25">
      <c r="A18" s="7">
        <f t="shared" si="4"/>
        <v>42532</v>
      </c>
      <c r="B18" s="3" t="str">
        <f t="shared" si="0"/>
        <v/>
      </c>
      <c r="C18" s="3"/>
      <c r="D18" s="3" t="str">
        <f t="shared" si="1"/>
        <v/>
      </c>
      <c r="E18" s="3"/>
      <c r="F18" s="3" t="str">
        <f t="shared" si="2"/>
        <v/>
      </c>
      <c r="H18" s="10" t="str">
        <f t="shared" si="3"/>
        <v/>
      </c>
      <c r="I18" t="str">
        <f t="shared" si="5"/>
        <v/>
      </c>
      <c r="J18" s="10" t="str">
        <f t="shared" si="6"/>
        <v/>
      </c>
    </row>
    <row r="19" spans="1:10" x14ac:dyDescent="0.25">
      <c r="A19" s="7">
        <f t="shared" si="4"/>
        <v>42533</v>
      </c>
      <c r="B19" s="3" t="str">
        <f t="shared" si="0"/>
        <v/>
      </c>
      <c r="C19" s="3"/>
      <c r="D19" s="3" t="str">
        <f t="shared" si="1"/>
        <v/>
      </c>
      <c r="E19" s="3"/>
      <c r="F19" s="3" t="str">
        <f t="shared" si="2"/>
        <v/>
      </c>
      <c r="H19" s="10" t="str">
        <f t="shared" si="3"/>
        <v/>
      </c>
      <c r="I19">
        <f t="shared" si="5"/>
        <v>0</v>
      </c>
      <c r="J19" s="10">
        <f t="shared" si="6"/>
        <v>0</v>
      </c>
    </row>
    <row r="20" spans="1:10" x14ac:dyDescent="0.25">
      <c r="A20" s="7">
        <f t="shared" si="4"/>
        <v>42534</v>
      </c>
      <c r="B20" s="3">
        <f t="shared" si="0"/>
        <v>0.15151515151515152</v>
      </c>
      <c r="C20" s="3"/>
      <c r="D20" s="3">
        <f t="shared" si="1"/>
        <v>0.15151515151515152</v>
      </c>
      <c r="E20" s="3"/>
      <c r="F20" s="3" t="str">
        <f t="shared" si="2"/>
        <v/>
      </c>
      <c r="H20" s="10" t="str">
        <f t="shared" si="3"/>
        <v/>
      </c>
      <c r="I20" t="str">
        <f t="shared" si="5"/>
        <v/>
      </c>
      <c r="J20" s="10" t="str">
        <f t="shared" si="6"/>
        <v/>
      </c>
    </row>
    <row r="21" spans="1:10" x14ac:dyDescent="0.25">
      <c r="A21" s="7">
        <f t="shared" si="4"/>
        <v>42535</v>
      </c>
      <c r="B21" s="3">
        <f t="shared" si="0"/>
        <v>0.15151515151515152</v>
      </c>
      <c r="C21" s="3"/>
      <c r="D21" s="3">
        <f t="shared" si="1"/>
        <v>0.15151515151515152</v>
      </c>
      <c r="E21" s="3"/>
      <c r="F21" s="3" t="str">
        <f t="shared" si="2"/>
        <v/>
      </c>
      <c r="H21" s="10" t="str">
        <f t="shared" si="3"/>
        <v/>
      </c>
      <c r="I21" t="str">
        <f t="shared" si="5"/>
        <v/>
      </c>
      <c r="J21" s="10" t="str">
        <f t="shared" si="6"/>
        <v/>
      </c>
    </row>
    <row r="22" spans="1:10" x14ac:dyDescent="0.25">
      <c r="A22" s="7">
        <f t="shared" si="4"/>
        <v>42536</v>
      </c>
      <c r="B22" s="3">
        <f t="shared" si="0"/>
        <v>0.15151515151515152</v>
      </c>
      <c r="C22" s="3"/>
      <c r="D22" s="3">
        <f t="shared" si="1"/>
        <v>0.15151515151515152</v>
      </c>
      <c r="E22" s="3"/>
      <c r="F22" s="3" t="str">
        <f t="shared" si="2"/>
        <v/>
      </c>
      <c r="H22" s="10" t="str">
        <f t="shared" si="3"/>
        <v/>
      </c>
      <c r="I22" t="str">
        <f t="shared" si="5"/>
        <v/>
      </c>
      <c r="J22" s="10" t="str">
        <f t="shared" si="6"/>
        <v/>
      </c>
    </row>
    <row r="23" spans="1:10" x14ac:dyDescent="0.25">
      <c r="A23" s="7">
        <f t="shared" si="4"/>
        <v>42537</v>
      </c>
      <c r="B23" s="3">
        <f t="shared" si="0"/>
        <v>0.15151515151515152</v>
      </c>
      <c r="C23" s="3"/>
      <c r="D23" s="3">
        <f t="shared" si="1"/>
        <v>0.15151515151515152</v>
      </c>
      <c r="E23" s="3"/>
      <c r="F23" s="3" t="str">
        <f t="shared" si="2"/>
        <v/>
      </c>
      <c r="H23" s="10" t="str">
        <f t="shared" si="3"/>
        <v/>
      </c>
      <c r="I23" t="str">
        <f t="shared" si="5"/>
        <v/>
      </c>
      <c r="J23" s="10" t="str">
        <f t="shared" si="6"/>
        <v/>
      </c>
    </row>
    <row r="24" spans="1:10" x14ac:dyDescent="0.25">
      <c r="A24" s="7">
        <f t="shared" si="4"/>
        <v>42538</v>
      </c>
      <c r="B24" s="3">
        <f t="shared" si="0"/>
        <v>0.15151515151515152</v>
      </c>
      <c r="C24" s="3"/>
      <c r="D24" s="3">
        <f t="shared" si="1"/>
        <v>0.15151515151515152</v>
      </c>
      <c r="E24" s="3"/>
      <c r="F24" s="3" t="str">
        <f t="shared" si="2"/>
        <v/>
      </c>
      <c r="H24" s="10" t="str">
        <f t="shared" si="3"/>
        <v/>
      </c>
      <c r="I24" t="str">
        <f t="shared" si="5"/>
        <v/>
      </c>
      <c r="J24" s="10" t="str">
        <f t="shared" si="6"/>
        <v/>
      </c>
    </row>
    <row r="25" spans="1:10" x14ac:dyDescent="0.25">
      <c r="A25" s="7">
        <f t="shared" si="4"/>
        <v>42539</v>
      </c>
      <c r="B25" s="3" t="str">
        <f t="shared" si="0"/>
        <v/>
      </c>
      <c r="C25" s="3"/>
      <c r="D25" s="3" t="str">
        <f t="shared" si="1"/>
        <v/>
      </c>
      <c r="E25" s="3"/>
      <c r="F25" s="3" t="str">
        <f t="shared" si="2"/>
        <v/>
      </c>
      <c r="H25" s="10" t="str">
        <f t="shared" si="3"/>
        <v/>
      </c>
      <c r="I25" t="str">
        <f t="shared" si="5"/>
        <v/>
      </c>
      <c r="J25" s="10" t="str">
        <f t="shared" si="6"/>
        <v/>
      </c>
    </row>
    <row r="26" spans="1:10" x14ac:dyDescent="0.25">
      <c r="A26" s="7">
        <f t="shared" si="4"/>
        <v>42540</v>
      </c>
      <c r="B26" s="3" t="str">
        <f t="shared" si="0"/>
        <v/>
      </c>
      <c r="C26" s="3"/>
      <c r="D26" s="3" t="str">
        <f t="shared" si="1"/>
        <v/>
      </c>
      <c r="E26" s="3"/>
      <c r="F26" s="3" t="str">
        <f t="shared" si="2"/>
        <v/>
      </c>
      <c r="H26" s="10" t="str">
        <f t="shared" si="3"/>
        <v/>
      </c>
      <c r="I26">
        <f t="shared" si="5"/>
        <v>0</v>
      </c>
      <c r="J26" s="10">
        <f t="shared" si="6"/>
        <v>0</v>
      </c>
    </row>
    <row r="27" spans="1:10" x14ac:dyDescent="0.25">
      <c r="A27" s="7">
        <f t="shared" si="4"/>
        <v>42541</v>
      </c>
      <c r="B27" s="3">
        <f t="shared" si="0"/>
        <v>0.15151515151515152</v>
      </c>
      <c r="C27" s="3"/>
      <c r="D27" s="3">
        <f t="shared" si="1"/>
        <v>0.15151515151515152</v>
      </c>
      <c r="E27" s="3"/>
      <c r="F27" s="3" t="str">
        <f t="shared" si="2"/>
        <v/>
      </c>
      <c r="H27" s="10" t="str">
        <f t="shared" si="3"/>
        <v/>
      </c>
      <c r="I27" t="str">
        <f t="shared" si="5"/>
        <v/>
      </c>
      <c r="J27" s="10" t="str">
        <f t="shared" si="6"/>
        <v/>
      </c>
    </row>
    <row r="28" spans="1:10" x14ac:dyDescent="0.25">
      <c r="A28" s="7">
        <f t="shared" si="4"/>
        <v>42542</v>
      </c>
      <c r="B28" s="3">
        <f t="shared" si="0"/>
        <v>0.15151515151515152</v>
      </c>
      <c r="C28" s="3"/>
      <c r="D28" s="3">
        <f t="shared" si="1"/>
        <v>0.15151515151515152</v>
      </c>
      <c r="E28" s="3"/>
      <c r="F28" s="3" t="str">
        <f t="shared" si="2"/>
        <v/>
      </c>
      <c r="H28" s="10" t="str">
        <f t="shared" si="3"/>
        <v/>
      </c>
      <c r="I28" t="str">
        <f t="shared" si="5"/>
        <v/>
      </c>
      <c r="J28" s="10" t="str">
        <f t="shared" si="6"/>
        <v/>
      </c>
    </row>
    <row r="29" spans="1:10" x14ac:dyDescent="0.25">
      <c r="A29" s="7">
        <f t="shared" si="4"/>
        <v>42543</v>
      </c>
      <c r="B29" s="3">
        <f t="shared" si="0"/>
        <v>0.15151515151515152</v>
      </c>
      <c r="C29" s="3"/>
      <c r="D29" s="3">
        <f t="shared" si="1"/>
        <v>0.15151515151515152</v>
      </c>
      <c r="E29" s="3"/>
      <c r="F29" s="3" t="str">
        <f t="shared" si="2"/>
        <v/>
      </c>
      <c r="H29" s="10" t="str">
        <f t="shared" si="3"/>
        <v/>
      </c>
      <c r="I29" t="str">
        <f t="shared" si="5"/>
        <v/>
      </c>
      <c r="J29" s="10" t="str">
        <f t="shared" si="6"/>
        <v/>
      </c>
    </row>
    <row r="30" spans="1:10" x14ac:dyDescent="0.25">
      <c r="A30" s="7">
        <f t="shared" si="4"/>
        <v>42544</v>
      </c>
      <c r="B30" s="3">
        <f t="shared" si="0"/>
        <v>0.15151515151515152</v>
      </c>
      <c r="C30" s="3"/>
      <c r="D30" s="3">
        <f t="shared" si="1"/>
        <v>0.15151515151515152</v>
      </c>
      <c r="E30" s="3"/>
      <c r="F30" s="3" t="str">
        <f t="shared" si="2"/>
        <v/>
      </c>
      <c r="H30" s="10" t="str">
        <f t="shared" si="3"/>
        <v/>
      </c>
      <c r="I30" t="str">
        <f t="shared" si="5"/>
        <v/>
      </c>
      <c r="J30" s="10" t="str">
        <f t="shared" si="6"/>
        <v/>
      </c>
    </row>
    <row r="31" spans="1:10" x14ac:dyDescent="0.25">
      <c r="A31" s="7">
        <f t="shared" si="4"/>
        <v>42545</v>
      </c>
      <c r="B31" s="3">
        <f t="shared" si="0"/>
        <v>0.15151515151515152</v>
      </c>
      <c r="C31" s="3"/>
      <c r="D31" s="3">
        <f t="shared" si="1"/>
        <v>0.15151515151515152</v>
      </c>
      <c r="E31" s="3"/>
      <c r="F31" s="3" t="str">
        <f t="shared" si="2"/>
        <v/>
      </c>
      <c r="H31" s="10" t="str">
        <f t="shared" si="3"/>
        <v/>
      </c>
      <c r="I31" t="str">
        <f t="shared" si="5"/>
        <v/>
      </c>
      <c r="J31" s="10" t="str">
        <f t="shared" si="6"/>
        <v/>
      </c>
    </row>
    <row r="32" spans="1:10" x14ac:dyDescent="0.25">
      <c r="A32" s="7">
        <f t="shared" si="4"/>
        <v>42546</v>
      </c>
      <c r="B32" s="3" t="str">
        <f t="shared" si="0"/>
        <v/>
      </c>
      <c r="C32" s="3"/>
      <c r="D32" s="3" t="str">
        <f t="shared" si="1"/>
        <v/>
      </c>
      <c r="E32" s="3"/>
      <c r="F32" s="3" t="str">
        <f t="shared" si="2"/>
        <v/>
      </c>
      <c r="H32" s="10" t="str">
        <f t="shared" si="3"/>
        <v/>
      </c>
      <c r="I32" t="str">
        <f t="shared" si="5"/>
        <v/>
      </c>
      <c r="J32" s="10" t="str">
        <f t="shared" si="6"/>
        <v/>
      </c>
    </row>
    <row r="33" spans="1:10" x14ac:dyDescent="0.25">
      <c r="A33" s="7">
        <f t="shared" si="4"/>
        <v>42547</v>
      </c>
      <c r="B33" s="3" t="str">
        <f t="shared" si="0"/>
        <v/>
      </c>
      <c r="C33" s="3"/>
      <c r="D33" s="3" t="str">
        <f t="shared" si="1"/>
        <v/>
      </c>
      <c r="E33" s="3"/>
      <c r="F33" s="3" t="str">
        <f t="shared" si="2"/>
        <v/>
      </c>
      <c r="H33" s="10" t="str">
        <f t="shared" si="3"/>
        <v/>
      </c>
      <c r="I33">
        <f t="shared" si="5"/>
        <v>0</v>
      </c>
      <c r="J33" s="10">
        <f t="shared" si="6"/>
        <v>0</v>
      </c>
    </row>
    <row r="34" spans="1:10" x14ac:dyDescent="0.25">
      <c r="A34" s="7">
        <f t="shared" si="4"/>
        <v>42548</v>
      </c>
      <c r="B34" s="3">
        <f t="shared" si="0"/>
        <v>0.15151515151515152</v>
      </c>
      <c r="C34" s="3"/>
      <c r="D34" s="3">
        <f t="shared" si="1"/>
        <v>0.15151515151515152</v>
      </c>
      <c r="E34" s="3"/>
      <c r="F34" s="3" t="str">
        <f t="shared" si="2"/>
        <v/>
      </c>
      <c r="H34" s="10" t="str">
        <f t="shared" si="3"/>
        <v/>
      </c>
      <c r="I34" t="str">
        <f t="shared" si="5"/>
        <v/>
      </c>
      <c r="J34" s="10" t="str">
        <f t="shared" si="6"/>
        <v/>
      </c>
    </row>
    <row r="35" spans="1:10" x14ac:dyDescent="0.25">
      <c r="A35" s="7">
        <f t="shared" si="4"/>
        <v>42549</v>
      </c>
      <c r="B35" s="3">
        <f t="shared" si="0"/>
        <v>0.15151515151515152</v>
      </c>
      <c r="C35" s="3"/>
      <c r="D35" s="3">
        <f t="shared" si="1"/>
        <v>0.15151515151515152</v>
      </c>
      <c r="E35" s="3"/>
      <c r="F35" s="3" t="str">
        <f t="shared" si="2"/>
        <v/>
      </c>
      <c r="H35" s="10" t="str">
        <f t="shared" si="3"/>
        <v/>
      </c>
      <c r="I35" t="str">
        <f t="shared" si="5"/>
        <v/>
      </c>
      <c r="J35" s="10" t="str">
        <f t="shared" si="6"/>
        <v/>
      </c>
    </row>
    <row r="36" spans="1:10" x14ac:dyDescent="0.25">
      <c r="A36" s="7">
        <f>IFERROR(IF(MONTH($A$35)=MONTH($A$35+1),$A$35+1,""),"")</f>
        <v>42550</v>
      </c>
      <c r="B36" s="3">
        <f t="shared" si="0"/>
        <v>0.15151515151515152</v>
      </c>
      <c r="C36" s="3"/>
      <c r="D36" s="3">
        <f t="shared" si="1"/>
        <v>0.15151515151515152</v>
      </c>
      <c r="E36" s="3"/>
      <c r="F36" s="3" t="str">
        <f t="shared" si="2"/>
        <v/>
      </c>
      <c r="H36" s="10" t="str">
        <f t="shared" si="3"/>
        <v/>
      </c>
      <c r="I36" t="str">
        <f t="shared" si="5"/>
        <v/>
      </c>
      <c r="J36" s="10" t="str">
        <f t="shared" si="6"/>
        <v/>
      </c>
    </row>
    <row r="37" spans="1:10" x14ac:dyDescent="0.25">
      <c r="A37" s="7">
        <f>IFERROR(IF(MONTH($A$35)=MONTH($A$35+2),$A$35+2,""),"")</f>
        <v>42551</v>
      </c>
      <c r="B37" s="3">
        <f t="shared" si="0"/>
        <v>0.15151515151515152</v>
      </c>
      <c r="C37" s="3"/>
      <c r="D37" s="3">
        <f t="shared" si="1"/>
        <v>0.15151515151515152</v>
      </c>
      <c r="E37" s="3"/>
      <c r="F37" s="3" t="str">
        <f t="shared" si="2"/>
        <v/>
      </c>
      <c r="H37" s="10" t="str">
        <f t="shared" si="3"/>
        <v/>
      </c>
      <c r="I37" t="str">
        <f t="shared" si="5"/>
        <v/>
      </c>
      <c r="J37" s="10" t="str">
        <f t="shared" si="6"/>
        <v/>
      </c>
    </row>
    <row r="38" spans="1:10" x14ac:dyDescent="0.25">
      <c r="A38" s="7" t="str">
        <f>IFERROR(IF(MONTH($A$35)=MONTH($A$35+3),$A$35+3,""),"")</f>
        <v/>
      </c>
      <c r="B38" s="3" t="str">
        <f t="shared" si="0"/>
        <v/>
      </c>
      <c r="C38" s="3"/>
      <c r="D38" s="3" t="str">
        <f t="shared" si="1"/>
        <v/>
      </c>
      <c r="E38" s="3"/>
      <c r="F38" s="3" t="str">
        <f t="shared" si="2"/>
        <v/>
      </c>
      <c r="H38" s="10" t="str">
        <f t="shared" si="3"/>
        <v/>
      </c>
      <c r="I38" t="str">
        <f t="shared" si="5"/>
        <v/>
      </c>
      <c r="J38" s="10" t="str">
        <f t="shared" si="6"/>
        <v/>
      </c>
    </row>
    <row r="39" spans="1:10" x14ac:dyDescent="0.25">
      <c r="A39" s="5" t="s">
        <v>5</v>
      </c>
      <c r="B39" s="4">
        <f>SUM(B8:B38)</f>
        <v>3.3333333333333326</v>
      </c>
      <c r="C39" s="4">
        <f t="shared" ref="C39:E39" si="7">SUM(C8:C38)</f>
        <v>0</v>
      </c>
      <c r="D39" s="4">
        <f t="shared" si="7"/>
        <v>3.3333333333333326</v>
      </c>
      <c r="E39" s="4">
        <f t="shared" si="7"/>
        <v>0</v>
      </c>
      <c r="F39" s="3">
        <f>ABS((C39+E39)-(B39+D39))</f>
        <v>6.6666666666666652</v>
      </c>
      <c r="G39">
        <f>COUNTIF(G8:G38,"ja")</f>
        <v>0</v>
      </c>
    </row>
  </sheetData>
  <mergeCells count="3">
    <mergeCell ref="A1:G1"/>
    <mergeCell ref="A3:B3"/>
    <mergeCell ref="C3:G3"/>
  </mergeCells>
  <conditionalFormatting sqref="F39">
    <cfRule type="expression" dxfId="90" priority="28">
      <formula>$C39+$E39&gt;$B39+$D39</formula>
    </cfRule>
    <cfRule type="expression" dxfId="89" priority="29">
      <formula>$C39+$E39&lt;$B39+$D39</formula>
    </cfRule>
  </conditionalFormatting>
  <conditionalFormatting sqref="F39">
    <cfRule type="expression" dxfId="88" priority="26">
      <formula>$G39="ja"</formula>
    </cfRule>
  </conditionalFormatting>
  <conditionalFormatting sqref="F39">
    <cfRule type="expression" dxfId="87" priority="25">
      <formula>$G39="ja"</formula>
    </cfRule>
  </conditionalFormatting>
  <conditionalFormatting sqref="F8:F38">
    <cfRule type="expression" dxfId="86" priority="18">
      <formula>$C8+$E8&gt;$B8+$D8</formula>
    </cfRule>
    <cfRule type="expression" dxfId="85" priority="19">
      <formula>$C8+$E8&lt;$B8+$D8</formula>
    </cfRule>
  </conditionalFormatting>
  <conditionalFormatting sqref="D8:D38">
    <cfRule type="expression" dxfId="84" priority="16">
      <formula>$D8=0</formula>
    </cfRule>
  </conditionalFormatting>
  <conditionalFormatting sqref="A8:H38">
    <cfRule type="expression" dxfId="83" priority="15">
      <formula>OR(WEEKDAY($A8,2)=6,WEEKDAY($A8,2)=7)</formula>
    </cfRule>
    <cfRule type="expression" dxfId="82" priority="17">
      <formula>$G8="ja"</formula>
    </cfRule>
  </conditionalFormatting>
  <conditionalFormatting sqref="J8:J38">
    <cfRule type="expression" dxfId="81" priority="3">
      <formula>OR(WEEKDAY($A8,2)=6,WEEKDAY($A8,2)=7)</formula>
    </cfRule>
    <cfRule type="expression" dxfId="80" priority="4">
      <formula>$G8="ja"</formula>
    </cfRule>
  </conditionalFormatting>
  <conditionalFormatting sqref="I8:I38">
    <cfRule type="expression" dxfId="79" priority="1">
      <formula>OR(WEEKDAY($A8,2)=6,WEEKDAY($A8,2)=7)</formula>
    </cfRule>
    <cfRule type="expression" dxfId="78" priority="2">
      <formula>$G8="ja"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9"/>
  <sheetViews>
    <sheetView workbookViewId="0">
      <selection sqref="A1:G1"/>
    </sheetView>
  </sheetViews>
  <sheetFormatPr baseColWidth="10" defaultRowHeight="15" x14ac:dyDescent="0.25"/>
  <cols>
    <col min="1" max="1" width="18" customWidth="1"/>
    <col min="6" max="6" width="12.85546875" customWidth="1"/>
  </cols>
  <sheetData>
    <row r="1" spans="1:10" ht="15.75" x14ac:dyDescent="0.25">
      <c r="A1" s="13" t="s">
        <v>0</v>
      </c>
      <c r="B1" s="13"/>
      <c r="C1" s="13"/>
      <c r="D1" s="13"/>
      <c r="E1" s="13"/>
      <c r="F1" s="13"/>
      <c r="G1" s="13"/>
    </row>
    <row r="3" spans="1:10" x14ac:dyDescent="0.25">
      <c r="A3" s="15" t="str">
        <f>Übersicht!A3</f>
        <v>Name des Mitarbeiters</v>
      </c>
      <c r="B3" s="15"/>
      <c r="C3" s="15" t="str">
        <f>Übersicht!C3</f>
        <v>Max Muster</v>
      </c>
      <c r="D3" s="15"/>
      <c r="E3" s="15"/>
      <c r="F3" s="15"/>
      <c r="G3" s="15"/>
    </row>
    <row r="4" spans="1:10" x14ac:dyDescent="0.25">
      <c r="F4" t="s">
        <v>27</v>
      </c>
      <c r="G4" s="9">
        <v>15</v>
      </c>
    </row>
    <row r="5" spans="1:10" x14ac:dyDescent="0.25">
      <c r="A5" t="s">
        <v>1</v>
      </c>
      <c r="B5" s="6" t="s">
        <v>17</v>
      </c>
      <c r="C5" t="s">
        <v>2</v>
      </c>
      <c r="D5" s="6">
        <f>Übersicht!E5</f>
        <v>2016</v>
      </c>
      <c r="F5" t="s">
        <v>25</v>
      </c>
      <c r="G5" s="8">
        <v>160</v>
      </c>
    </row>
    <row r="7" spans="1:10" x14ac:dyDescent="0.25">
      <c r="A7" s="1" t="s">
        <v>3</v>
      </c>
      <c r="B7" t="s">
        <v>7</v>
      </c>
      <c r="C7" t="s">
        <v>8</v>
      </c>
      <c r="D7" t="s">
        <v>9</v>
      </c>
      <c r="E7" t="s">
        <v>10</v>
      </c>
      <c r="F7" t="s">
        <v>4</v>
      </c>
      <c r="G7" t="s">
        <v>6</v>
      </c>
      <c r="H7" t="s">
        <v>28</v>
      </c>
      <c r="I7" s="12" t="s">
        <v>29</v>
      </c>
      <c r="J7" s="12" t="s">
        <v>30</v>
      </c>
    </row>
    <row r="8" spans="1:10" x14ac:dyDescent="0.25">
      <c r="A8" s="7">
        <f>IFERROR(DATEVALUE(CONCATENATE(1,B5,D5)),"")</f>
        <v>42552</v>
      </c>
      <c r="B8" s="3">
        <f>IFERROR(IF(OR(WEEKDAY(A8,2)=6,WEEKDAY(A8,2)=7),"",$G$5/NETWORKDAYS($A$8,EOMONTH($A$8,0))/24/2),"")</f>
        <v>0.15873015873015872</v>
      </c>
      <c r="C8" s="3"/>
      <c r="D8" s="3">
        <f>B8</f>
        <v>0.15873015873015872</v>
      </c>
      <c r="E8" s="3"/>
      <c r="F8" s="3" t="str">
        <f>IF(OR(B8="",C8="",D8="",E8=""),"",ABS((C8+E8)-(B8+D8)))</f>
        <v/>
      </c>
      <c r="H8" s="10" t="str">
        <f>IF(OR(B8="",C8="",D8="",E8=""),"",(C8+E8)*24*$G$4)</f>
        <v/>
      </c>
      <c r="I8" t="str">
        <f>IF(WEEKDAY(A8,2)=7,COUNTIF(G8:G8,"ja"),"")</f>
        <v/>
      </c>
      <c r="J8" s="10" t="str">
        <f>IF(WEEKDAY(A8,2)=7,SUM(H8:H8),"")</f>
        <v/>
      </c>
    </row>
    <row r="9" spans="1:10" x14ac:dyDescent="0.25">
      <c r="A9" s="7">
        <f>IFERROR(A8+1,"")</f>
        <v>42553</v>
      </c>
      <c r="B9" s="3" t="str">
        <f t="shared" ref="B9:B38" si="0">IFERROR(IF(OR(WEEKDAY(A9,2)=6,WEEKDAY(A9,2)=7),"",$G$5/NETWORKDAYS($A$8,EOMONTH($A$8,0))/24/2),"")</f>
        <v/>
      </c>
      <c r="C9" s="3"/>
      <c r="D9" s="3" t="str">
        <f t="shared" ref="D9:D38" si="1">B9</f>
        <v/>
      </c>
      <c r="E9" s="3"/>
      <c r="F9" s="3" t="str">
        <f t="shared" ref="F9:F38" si="2">IF(OR(B9="",C9="",D9="",E9=""),"",ABS((C9+E9)-(B9+D9)))</f>
        <v/>
      </c>
      <c r="H9" s="10" t="str">
        <f t="shared" ref="H9:H38" si="3">IF(OR(B9="",C9="",D9="",E9=""),"",(C9+E9)*24*$G$4)</f>
        <v/>
      </c>
      <c r="I9" t="str">
        <f>IF(WEEKDAY(A9,2)=7,COUNTIF(G8:G9,"ja"),"")</f>
        <v/>
      </c>
      <c r="J9" s="10" t="str">
        <f>IF(WEEKDAY(A9,2)=7,SUM(H8:H9),"")</f>
        <v/>
      </c>
    </row>
    <row r="10" spans="1:10" x14ac:dyDescent="0.25">
      <c r="A10" s="7">
        <f t="shared" ref="A10:A35" si="4">IFERROR(A9+1,"")</f>
        <v>42554</v>
      </c>
      <c r="B10" s="3" t="str">
        <f t="shared" si="0"/>
        <v/>
      </c>
      <c r="C10" s="3"/>
      <c r="D10" s="3" t="str">
        <f t="shared" si="1"/>
        <v/>
      </c>
      <c r="E10" s="3"/>
      <c r="F10" s="3" t="str">
        <f t="shared" si="2"/>
        <v/>
      </c>
      <c r="H10" s="10" t="str">
        <f t="shared" si="3"/>
        <v/>
      </c>
      <c r="I10">
        <f>IF(WEEKDAY(A10,2)=7,COUNTIF(G8:G10,"ja"),"")</f>
        <v>0</v>
      </c>
      <c r="J10" s="10">
        <f>IF(WEEKDAY(A10,2)=7,SUM(H8:H10),"")</f>
        <v>0</v>
      </c>
    </row>
    <row r="11" spans="1:10" x14ac:dyDescent="0.25">
      <c r="A11" s="7">
        <f t="shared" si="4"/>
        <v>42555</v>
      </c>
      <c r="B11" s="3">
        <f t="shared" si="0"/>
        <v>0.15873015873015872</v>
      </c>
      <c r="C11" s="3"/>
      <c r="D11" s="3">
        <f t="shared" si="1"/>
        <v>0.15873015873015872</v>
      </c>
      <c r="E11" s="3"/>
      <c r="F11" s="3" t="str">
        <f t="shared" si="2"/>
        <v/>
      </c>
      <c r="H11" s="10" t="str">
        <f t="shared" si="3"/>
        <v/>
      </c>
      <c r="I11" t="str">
        <f>IF(WEEKDAY(A11,2)=7,COUNTIF(G8:G11,"ja"),"")</f>
        <v/>
      </c>
      <c r="J11" s="10" t="str">
        <f>IF(WEEKDAY(A11,2)=7,SUM(H8:H11),"")</f>
        <v/>
      </c>
    </row>
    <row r="12" spans="1:10" x14ac:dyDescent="0.25">
      <c r="A12" s="7">
        <f t="shared" si="4"/>
        <v>42556</v>
      </c>
      <c r="B12" s="3">
        <f t="shared" si="0"/>
        <v>0.15873015873015872</v>
      </c>
      <c r="C12" s="3"/>
      <c r="D12" s="3">
        <f t="shared" si="1"/>
        <v>0.15873015873015872</v>
      </c>
      <c r="E12" s="3"/>
      <c r="F12" s="3" t="str">
        <f t="shared" si="2"/>
        <v/>
      </c>
      <c r="H12" s="10" t="str">
        <f t="shared" si="3"/>
        <v/>
      </c>
      <c r="I12" t="str">
        <f>IF(WEEKDAY(A12,2)=7,COUNTIF(G8:G12,"ja"),"")</f>
        <v/>
      </c>
      <c r="J12" s="10" t="str">
        <f>IF(WEEKDAY(A12,2)=7,SUM(H8:H12),"")</f>
        <v/>
      </c>
    </row>
    <row r="13" spans="1:10" x14ac:dyDescent="0.25">
      <c r="A13" s="7">
        <f t="shared" si="4"/>
        <v>42557</v>
      </c>
      <c r="B13" s="3">
        <f t="shared" si="0"/>
        <v>0.15873015873015872</v>
      </c>
      <c r="C13" s="3"/>
      <c r="D13" s="3">
        <f t="shared" si="1"/>
        <v>0.15873015873015872</v>
      </c>
      <c r="E13" s="3"/>
      <c r="F13" s="3" t="str">
        <f t="shared" si="2"/>
        <v/>
      </c>
      <c r="H13" s="10" t="str">
        <f t="shared" si="3"/>
        <v/>
      </c>
      <c r="I13" t="str">
        <f>IF(WEEKDAY(A13,2)=7,COUNTIF(G8:G13,"ja"),"")</f>
        <v/>
      </c>
      <c r="J13" s="10" t="str">
        <f>IF(WEEKDAY(A13,2)=7,SUM(H8:H13),"")</f>
        <v/>
      </c>
    </row>
    <row r="14" spans="1:10" x14ac:dyDescent="0.25">
      <c r="A14" s="7">
        <f t="shared" si="4"/>
        <v>42558</v>
      </c>
      <c r="B14" s="3">
        <f t="shared" si="0"/>
        <v>0.15873015873015872</v>
      </c>
      <c r="C14" s="3"/>
      <c r="D14" s="3">
        <f t="shared" si="1"/>
        <v>0.15873015873015872</v>
      </c>
      <c r="E14" s="3"/>
      <c r="F14" s="3" t="str">
        <f t="shared" si="2"/>
        <v/>
      </c>
      <c r="H14" s="10" t="str">
        <f t="shared" si="3"/>
        <v/>
      </c>
      <c r="I14" t="str">
        <f>IFERROR(IF(WEEKDAY(A14,2)=7,COUNTIF(G8:G14,"ja"),""),"")</f>
        <v/>
      </c>
      <c r="J14" s="10" t="str">
        <f>IFERROR(IF(WEEKDAY(A14,2)=7,SUM(H8:H14),""),"")</f>
        <v/>
      </c>
    </row>
    <row r="15" spans="1:10" x14ac:dyDescent="0.25">
      <c r="A15" s="7">
        <f t="shared" si="4"/>
        <v>42559</v>
      </c>
      <c r="B15" s="3">
        <f t="shared" si="0"/>
        <v>0.15873015873015872</v>
      </c>
      <c r="C15" s="3"/>
      <c r="D15" s="3">
        <f t="shared" si="1"/>
        <v>0.15873015873015872</v>
      </c>
      <c r="E15" s="3"/>
      <c r="F15" s="3" t="str">
        <f t="shared" si="2"/>
        <v/>
      </c>
      <c r="H15" s="10" t="str">
        <f t="shared" si="3"/>
        <v/>
      </c>
      <c r="I15" t="str">
        <f t="shared" ref="I15:I38" si="5">IFERROR(IF(WEEKDAY(A15,2)=7,COUNTIF(G9:G15,"ja"),""),"")</f>
        <v/>
      </c>
      <c r="J15" s="10" t="str">
        <f t="shared" ref="J15:J38" si="6">IFERROR(IF(WEEKDAY(A15,2)=7,SUM(H9:H15),""),"")</f>
        <v/>
      </c>
    </row>
    <row r="16" spans="1:10" x14ac:dyDescent="0.25">
      <c r="A16" s="7">
        <f t="shared" si="4"/>
        <v>42560</v>
      </c>
      <c r="B16" s="3" t="str">
        <f t="shared" si="0"/>
        <v/>
      </c>
      <c r="C16" s="3"/>
      <c r="D16" s="3" t="str">
        <f t="shared" si="1"/>
        <v/>
      </c>
      <c r="E16" s="3"/>
      <c r="F16" s="3" t="str">
        <f t="shared" si="2"/>
        <v/>
      </c>
      <c r="H16" s="10" t="str">
        <f t="shared" si="3"/>
        <v/>
      </c>
      <c r="I16" t="str">
        <f t="shared" si="5"/>
        <v/>
      </c>
      <c r="J16" s="10" t="str">
        <f t="shared" si="6"/>
        <v/>
      </c>
    </row>
    <row r="17" spans="1:10" x14ac:dyDescent="0.25">
      <c r="A17" s="7">
        <f t="shared" si="4"/>
        <v>42561</v>
      </c>
      <c r="B17" s="3" t="str">
        <f t="shared" si="0"/>
        <v/>
      </c>
      <c r="C17" s="3"/>
      <c r="D17" s="3" t="str">
        <f t="shared" si="1"/>
        <v/>
      </c>
      <c r="E17" s="3"/>
      <c r="F17" s="3" t="str">
        <f t="shared" si="2"/>
        <v/>
      </c>
      <c r="H17" s="10" t="str">
        <f t="shared" si="3"/>
        <v/>
      </c>
      <c r="I17">
        <f>IFERROR(IF(WEEKDAY(A17,2)=7,COUNTIF(G11:G17,"ja"),""),"")</f>
        <v>0</v>
      </c>
      <c r="J17" s="10">
        <f t="shared" si="6"/>
        <v>0</v>
      </c>
    </row>
    <row r="18" spans="1:10" x14ac:dyDescent="0.25">
      <c r="A18" s="7">
        <f t="shared" si="4"/>
        <v>42562</v>
      </c>
      <c r="B18" s="3">
        <f t="shared" si="0"/>
        <v>0.15873015873015872</v>
      </c>
      <c r="C18" s="3"/>
      <c r="D18" s="3">
        <f t="shared" si="1"/>
        <v>0.15873015873015872</v>
      </c>
      <c r="E18" s="3"/>
      <c r="F18" s="3" t="str">
        <f t="shared" si="2"/>
        <v/>
      </c>
      <c r="H18" s="10" t="str">
        <f t="shared" si="3"/>
        <v/>
      </c>
      <c r="I18" t="str">
        <f t="shared" si="5"/>
        <v/>
      </c>
      <c r="J18" s="10" t="str">
        <f t="shared" si="6"/>
        <v/>
      </c>
    </row>
    <row r="19" spans="1:10" x14ac:dyDescent="0.25">
      <c r="A19" s="7">
        <f t="shared" si="4"/>
        <v>42563</v>
      </c>
      <c r="B19" s="3">
        <f t="shared" si="0"/>
        <v>0.15873015873015872</v>
      </c>
      <c r="C19" s="3"/>
      <c r="D19" s="3">
        <f t="shared" si="1"/>
        <v>0.15873015873015872</v>
      </c>
      <c r="E19" s="3"/>
      <c r="F19" s="3" t="str">
        <f t="shared" si="2"/>
        <v/>
      </c>
      <c r="H19" s="10" t="str">
        <f t="shared" si="3"/>
        <v/>
      </c>
      <c r="I19" t="str">
        <f t="shared" si="5"/>
        <v/>
      </c>
      <c r="J19" s="10" t="str">
        <f t="shared" si="6"/>
        <v/>
      </c>
    </row>
    <row r="20" spans="1:10" x14ac:dyDescent="0.25">
      <c r="A20" s="7">
        <f t="shared" si="4"/>
        <v>42564</v>
      </c>
      <c r="B20" s="3">
        <f t="shared" si="0"/>
        <v>0.15873015873015872</v>
      </c>
      <c r="C20" s="3"/>
      <c r="D20" s="3">
        <f t="shared" si="1"/>
        <v>0.15873015873015872</v>
      </c>
      <c r="E20" s="3"/>
      <c r="F20" s="3" t="str">
        <f t="shared" si="2"/>
        <v/>
      </c>
      <c r="H20" s="10" t="str">
        <f t="shared" si="3"/>
        <v/>
      </c>
      <c r="I20" t="str">
        <f t="shared" si="5"/>
        <v/>
      </c>
      <c r="J20" s="10" t="str">
        <f t="shared" si="6"/>
        <v/>
      </c>
    </row>
    <row r="21" spans="1:10" x14ac:dyDescent="0.25">
      <c r="A21" s="7">
        <f t="shared" si="4"/>
        <v>42565</v>
      </c>
      <c r="B21" s="3">
        <f t="shared" si="0"/>
        <v>0.15873015873015872</v>
      </c>
      <c r="C21" s="3"/>
      <c r="D21" s="3">
        <f t="shared" si="1"/>
        <v>0.15873015873015872</v>
      </c>
      <c r="E21" s="3"/>
      <c r="F21" s="3" t="str">
        <f t="shared" si="2"/>
        <v/>
      </c>
      <c r="H21" s="10" t="str">
        <f t="shared" si="3"/>
        <v/>
      </c>
      <c r="I21" t="str">
        <f t="shared" si="5"/>
        <v/>
      </c>
      <c r="J21" s="10" t="str">
        <f t="shared" si="6"/>
        <v/>
      </c>
    </row>
    <row r="22" spans="1:10" x14ac:dyDescent="0.25">
      <c r="A22" s="7">
        <f t="shared" si="4"/>
        <v>42566</v>
      </c>
      <c r="B22" s="3">
        <f t="shared" si="0"/>
        <v>0.15873015873015872</v>
      </c>
      <c r="C22" s="3"/>
      <c r="D22" s="3">
        <f t="shared" si="1"/>
        <v>0.15873015873015872</v>
      </c>
      <c r="E22" s="3"/>
      <c r="F22" s="3" t="str">
        <f t="shared" si="2"/>
        <v/>
      </c>
      <c r="H22" s="10" t="str">
        <f t="shared" si="3"/>
        <v/>
      </c>
      <c r="I22" t="str">
        <f t="shared" si="5"/>
        <v/>
      </c>
      <c r="J22" s="10" t="str">
        <f t="shared" si="6"/>
        <v/>
      </c>
    </row>
    <row r="23" spans="1:10" x14ac:dyDescent="0.25">
      <c r="A23" s="7">
        <f t="shared" si="4"/>
        <v>42567</v>
      </c>
      <c r="B23" s="3" t="str">
        <f t="shared" si="0"/>
        <v/>
      </c>
      <c r="C23" s="3"/>
      <c r="D23" s="3" t="str">
        <f t="shared" si="1"/>
        <v/>
      </c>
      <c r="E23" s="3"/>
      <c r="F23" s="3" t="str">
        <f t="shared" si="2"/>
        <v/>
      </c>
      <c r="H23" s="10" t="str">
        <f t="shared" si="3"/>
        <v/>
      </c>
      <c r="I23" t="str">
        <f t="shared" si="5"/>
        <v/>
      </c>
      <c r="J23" s="10" t="str">
        <f t="shared" si="6"/>
        <v/>
      </c>
    </row>
    <row r="24" spans="1:10" x14ac:dyDescent="0.25">
      <c r="A24" s="7">
        <f t="shared" si="4"/>
        <v>42568</v>
      </c>
      <c r="B24" s="3" t="str">
        <f t="shared" si="0"/>
        <v/>
      </c>
      <c r="C24" s="3"/>
      <c r="D24" s="3" t="str">
        <f t="shared" si="1"/>
        <v/>
      </c>
      <c r="E24" s="3"/>
      <c r="F24" s="3" t="str">
        <f t="shared" si="2"/>
        <v/>
      </c>
      <c r="H24" s="10" t="str">
        <f t="shared" si="3"/>
        <v/>
      </c>
      <c r="I24">
        <f t="shared" si="5"/>
        <v>0</v>
      </c>
      <c r="J24" s="10">
        <f t="shared" si="6"/>
        <v>0</v>
      </c>
    </row>
    <row r="25" spans="1:10" x14ac:dyDescent="0.25">
      <c r="A25" s="7">
        <f t="shared" si="4"/>
        <v>42569</v>
      </c>
      <c r="B25" s="3">
        <f t="shared" si="0"/>
        <v>0.15873015873015872</v>
      </c>
      <c r="C25" s="3"/>
      <c r="D25" s="3">
        <f t="shared" si="1"/>
        <v>0.15873015873015872</v>
      </c>
      <c r="E25" s="3"/>
      <c r="F25" s="3" t="str">
        <f t="shared" si="2"/>
        <v/>
      </c>
      <c r="H25" s="10" t="str">
        <f t="shared" si="3"/>
        <v/>
      </c>
      <c r="I25" t="str">
        <f t="shared" si="5"/>
        <v/>
      </c>
      <c r="J25" s="10" t="str">
        <f t="shared" si="6"/>
        <v/>
      </c>
    </row>
    <row r="26" spans="1:10" x14ac:dyDescent="0.25">
      <c r="A26" s="7">
        <f t="shared" si="4"/>
        <v>42570</v>
      </c>
      <c r="B26" s="3">
        <f t="shared" si="0"/>
        <v>0.15873015873015872</v>
      </c>
      <c r="C26" s="3"/>
      <c r="D26" s="3">
        <f t="shared" si="1"/>
        <v>0.15873015873015872</v>
      </c>
      <c r="E26" s="3"/>
      <c r="F26" s="3" t="str">
        <f t="shared" si="2"/>
        <v/>
      </c>
      <c r="H26" s="10" t="str">
        <f t="shared" si="3"/>
        <v/>
      </c>
      <c r="I26" t="str">
        <f t="shared" si="5"/>
        <v/>
      </c>
      <c r="J26" s="10" t="str">
        <f t="shared" si="6"/>
        <v/>
      </c>
    </row>
    <row r="27" spans="1:10" x14ac:dyDescent="0.25">
      <c r="A27" s="7">
        <f t="shared" si="4"/>
        <v>42571</v>
      </c>
      <c r="B27" s="3">
        <f t="shared" si="0"/>
        <v>0.15873015873015872</v>
      </c>
      <c r="C27" s="3"/>
      <c r="D27" s="3">
        <f t="shared" si="1"/>
        <v>0.15873015873015872</v>
      </c>
      <c r="E27" s="3"/>
      <c r="F27" s="3" t="str">
        <f t="shared" si="2"/>
        <v/>
      </c>
      <c r="H27" s="10" t="str">
        <f t="shared" si="3"/>
        <v/>
      </c>
      <c r="I27" t="str">
        <f t="shared" si="5"/>
        <v/>
      </c>
      <c r="J27" s="10" t="str">
        <f t="shared" si="6"/>
        <v/>
      </c>
    </row>
    <row r="28" spans="1:10" x14ac:dyDescent="0.25">
      <c r="A28" s="7">
        <f t="shared" si="4"/>
        <v>42572</v>
      </c>
      <c r="B28" s="3">
        <f t="shared" si="0"/>
        <v>0.15873015873015872</v>
      </c>
      <c r="C28" s="3"/>
      <c r="D28" s="3">
        <f t="shared" si="1"/>
        <v>0.15873015873015872</v>
      </c>
      <c r="E28" s="3"/>
      <c r="F28" s="3" t="str">
        <f t="shared" si="2"/>
        <v/>
      </c>
      <c r="H28" s="10" t="str">
        <f t="shared" si="3"/>
        <v/>
      </c>
      <c r="I28" t="str">
        <f t="shared" si="5"/>
        <v/>
      </c>
      <c r="J28" s="10" t="str">
        <f t="shared" si="6"/>
        <v/>
      </c>
    </row>
    <row r="29" spans="1:10" x14ac:dyDescent="0.25">
      <c r="A29" s="7">
        <f t="shared" si="4"/>
        <v>42573</v>
      </c>
      <c r="B29" s="3">
        <f t="shared" si="0"/>
        <v>0.15873015873015872</v>
      </c>
      <c r="C29" s="3"/>
      <c r="D29" s="3">
        <f t="shared" si="1"/>
        <v>0.15873015873015872</v>
      </c>
      <c r="E29" s="3"/>
      <c r="F29" s="3" t="str">
        <f t="shared" si="2"/>
        <v/>
      </c>
      <c r="H29" s="10" t="str">
        <f t="shared" si="3"/>
        <v/>
      </c>
      <c r="I29" t="str">
        <f t="shared" si="5"/>
        <v/>
      </c>
      <c r="J29" s="10" t="str">
        <f t="shared" si="6"/>
        <v/>
      </c>
    </row>
    <row r="30" spans="1:10" x14ac:dyDescent="0.25">
      <c r="A30" s="7">
        <f t="shared" si="4"/>
        <v>42574</v>
      </c>
      <c r="B30" s="3" t="str">
        <f t="shared" si="0"/>
        <v/>
      </c>
      <c r="C30" s="3"/>
      <c r="D30" s="3" t="str">
        <f t="shared" si="1"/>
        <v/>
      </c>
      <c r="E30" s="3"/>
      <c r="F30" s="3" t="str">
        <f t="shared" si="2"/>
        <v/>
      </c>
      <c r="H30" s="10" t="str">
        <f t="shared" si="3"/>
        <v/>
      </c>
      <c r="I30" t="str">
        <f t="shared" si="5"/>
        <v/>
      </c>
      <c r="J30" s="10" t="str">
        <f t="shared" si="6"/>
        <v/>
      </c>
    </row>
    <row r="31" spans="1:10" x14ac:dyDescent="0.25">
      <c r="A31" s="7">
        <f t="shared" si="4"/>
        <v>42575</v>
      </c>
      <c r="B31" s="3" t="str">
        <f t="shared" si="0"/>
        <v/>
      </c>
      <c r="C31" s="3"/>
      <c r="D31" s="3" t="str">
        <f t="shared" si="1"/>
        <v/>
      </c>
      <c r="E31" s="3"/>
      <c r="F31" s="3" t="str">
        <f t="shared" si="2"/>
        <v/>
      </c>
      <c r="H31" s="10" t="str">
        <f t="shared" si="3"/>
        <v/>
      </c>
      <c r="I31">
        <f t="shared" si="5"/>
        <v>0</v>
      </c>
      <c r="J31" s="10">
        <f t="shared" si="6"/>
        <v>0</v>
      </c>
    </row>
    <row r="32" spans="1:10" x14ac:dyDescent="0.25">
      <c r="A32" s="7">
        <f t="shared" si="4"/>
        <v>42576</v>
      </c>
      <c r="B32" s="3">
        <f t="shared" si="0"/>
        <v>0.15873015873015872</v>
      </c>
      <c r="C32" s="3"/>
      <c r="D32" s="3">
        <f t="shared" si="1"/>
        <v>0.15873015873015872</v>
      </c>
      <c r="E32" s="3"/>
      <c r="F32" s="3" t="str">
        <f t="shared" si="2"/>
        <v/>
      </c>
      <c r="H32" s="10" t="str">
        <f t="shared" si="3"/>
        <v/>
      </c>
      <c r="I32" t="str">
        <f t="shared" si="5"/>
        <v/>
      </c>
      <c r="J32" s="10" t="str">
        <f t="shared" si="6"/>
        <v/>
      </c>
    </row>
    <row r="33" spans="1:10" x14ac:dyDescent="0.25">
      <c r="A33" s="7">
        <f t="shared" si="4"/>
        <v>42577</v>
      </c>
      <c r="B33" s="3">
        <f t="shared" si="0"/>
        <v>0.15873015873015872</v>
      </c>
      <c r="C33" s="3"/>
      <c r="D33" s="3">
        <f t="shared" si="1"/>
        <v>0.15873015873015872</v>
      </c>
      <c r="E33" s="3"/>
      <c r="F33" s="3" t="str">
        <f t="shared" si="2"/>
        <v/>
      </c>
      <c r="H33" s="10" t="str">
        <f t="shared" si="3"/>
        <v/>
      </c>
      <c r="I33" t="str">
        <f t="shared" si="5"/>
        <v/>
      </c>
      <c r="J33" s="10" t="str">
        <f t="shared" si="6"/>
        <v/>
      </c>
    </row>
    <row r="34" spans="1:10" x14ac:dyDescent="0.25">
      <c r="A34" s="7">
        <f t="shared" si="4"/>
        <v>42578</v>
      </c>
      <c r="B34" s="3">
        <f t="shared" si="0"/>
        <v>0.15873015873015872</v>
      </c>
      <c r="C34" s="3"/>
      <c r="D34" s="3">
        <f t="shared" si="1"/>
        <v>0.15873015873015872</v>
      </c>
      <c r="E34" s="3"/>
      <c r="F34" s="3" t="str">
        <f t="shared" si="2"/>
        <v/>
      </c>
      <c r="H34" s="10" t="str">
        <f t="shared" si="3"/>
        <v/>
      </c>
      <c r="I34" t="str">
        <f t="shared" si="5"/>
        <v/>
      </c>
      <c r="J34" s="10" t="str">
        <f t="shared" si="6"/>
        <v/>
      </c>
    </row>
    <row r="35" spans="1:10" x14ac:dyDescent="0.25">
      <c r="A35" s="7">
        <f t="shared" si="4"/>
        <v>42579</v>
      </c>
      <c r="B35" s="3">
        <f t="shared" si="0"/>
        <v>0.15873015873015872</v>
      </c>
      <c r="C35" s="3"/>
      <c r="D35" s="3">
        <f t="shared" si="1"/>
        <v>0.15873015873015872</v>
      </c>
      <c r="E35" s="3"/>
      <c r="F35" s="3" t="str">
        <f t="shared" si="2"/>
        <v/>
      </c>
      <c r="H35" s="10" t="str">
        <f t="shared" si="3"/>
        <v/>
      </c>
      <c r="I35" t="str">
        <f t="shared" si="5"/>
        <v/>
      </c>
      <c r="J35" s="10" t="str">
        <f t="shared" si="6"/>
        <v/>
      </c>
    </row>
    <row r="36" spans="1:10" x14ac:dyDescent="0.25">
      <c r="A36" s="7">
        <f>IFERROR(IF(MONTH($A$35)=MONTH($A$35+1),$A$35+1,""),"")</f>
        <v>42580</v>
      </c>
      <c r="B36" s="3">
        <f t="shared" si="0"/>
        <v>0.15873015873015872</v>
      </c>
      <c r="C36" s="3"/>
      <c r="D36" s="3">
        <f t="shared" si="1"/>
        <v>0.15873015873015872</v>
      </c>
      <c r="E36" s="3"/>
      <c r="F36" s="3" t="str">
        <f t="shared" si="2"/>
        <v/>
      </c>
      <c r="H36" s="10" t="str">
        <f t="shared" si="3"/>
        <v/>
      </c>
      <c r="I36" t="str">
        <f t="shared" si="5"/>
        <v/>
      </c>
      <c r="J36" s="10" t="str">
        <f t="shared" si="6"/>
        <v/>
      </c>
    </row>
    <row r="37" spans="1:10" x14ac:dyDescent="0.25">
      <c r="A37" s="7">
        <f>IFERROR(IF(MONTH($A$35)=MONTH($A$35+2),$A$35+2,""),"")</f>
        <v>42581</v>
      </c>
      <c r="B37" s="3" t="str">
        <f t="shared" si="0"/>
        <v/>
      </c>
      <c r="C37" s="3"/>
      <c r="D37" s="3" t="str">
        <f t="shared" si="1"/>
        <v/>
      </c>
      <c r="E37" s="3"/>
      <c r="F37" s="3" t="str">
        <f t="shared" si="2"/>
        <v/>
      </c>
      <c r="H37" s="10" t="str">
        <f t="shared" si="3"/>
        <v/>
      </c>
      <c r="I37" t="str">
        <f t="shared" si="5"/>
        <v/>
      </c>
      <c r="J37" s="10" t="str">
        <f t="shared" si="6"/>
        <v/>
      </c>
    </row>
    <row r="38" spans="1:10" x14ac:dyDescent="0.25">
      <c r="A38" s="7">
        <f>IFERROR(IF(MONTH($A$35)=MONTH($A$35+3),$A$35+3,""),"")</f>
        <v>42582</v>
      </c>
      <c r="B38" s="3" t="str">
        <f t="shared" si="0"/>
        <v/>
      </c>
      <c r="C38" s="3"/>
      <c r="D38" s="3" t="str">
        <f t="shared" si="1"/>
        <v/>
      </c>
      <c r="E38" s="3"/>
      <c r="F38" s="3" t="str">
        <f t="shared" si="2"/>
        <v/>
      </c>
      <c r="H38" s="10" t="str">
        <f t="shared" si="3"/>
        <v/>
      </c>
      <c r="I38">
        <f t="shared" si="5"/>
        <v>0</v>
      </c>
      <c r="J38" s="10">
        <f t="shared" si="6"/>
        <v>0</v>
      </c>
    </row>
    <row r="39" spans="1:10" x14ac:dyDescent="0.25">
      <c r="A39" s="5" t="s">
        <v>5</v>
      </c>
      <c r="B39" s="4">
        <f>SUM(B8:B38)</f>
        <v>3.3333333333333317</v>
      </c>
      <c r="C39" s="4">
        <f t="shared" ref="C39:E39" si="7">SUM(C8:C38)</f>
        <v>0</v>
      </c>
      <c r="D39" s="4">
        <f t="shared" si="7"/>
        <v>3.3333333333333317</v>
      </c>
      <c r="E39" s="4">
        <f t="shared" si="7"/>
        <v>0</v>
      </c>
      <c r="F39" s="3">
        <f>ABS((C39+E39)-(B39+D39))</f>
        <v>6.6666666666666634</v>
      </c>
      <c r="G39">
        <f>COUNTIF(G8:G38,"ja")</f>
        <v>0</v>
      </c>
    </row>
  </sheetData>
  <mergeCells count="3">
    <mergeCell ref="A1:G1"/>
    <mergeCell ref="A3:B3"/>
    <mergeCell ref="C3:G3"/>
  </mergeCells>
  <conditionalFormatting sqref="F39">
    <cfRule type="expression" dxfId="77" priority="28">
      <formula>$C39+$E39&gt;$B39+$D39</formula>
    </cfRule>
    <cfRule type="expression" dxfId="76" priority="29">
      <formula>$C39+$E39&lt;$B39+$D39</formula>
    </cfRule>
  </conditionalFormatting>
  <conditionalFormatting sqref="F39">
    <cfRule type="expression" dxfId="75" priority="26">
      <formula>$G39="ja"</formula>
    </cfRule>
  </conditionalFormatting>
  <conditionalFormatting sqref="F39">
    <cfRule type="expression" dxfId="74" priority="25">
      <formula>$G39="ja"</formula>
    </cfRule>
  </conditionalFormatting>
  <conditionalFormatting sqref="F8:F38">
    <cfRule type="expression" dxfId="73" priority="18">
      <formula>$C8+$E8&gt;$B8+$D8</formula>
    </cfRule>
    <cfRule type="expression" dxfId="72" priority="19">
      <formula>$C8+$E8&lt;$B8+$D8</formula>
    </cfRule>
  </conditionalFormatting>
  <conditionalFormatting sqref="D8:D38">
    <cfRule type="expression" dxfId="71" priority="16">
      <formula>$D8=0</formula>
    </cfRule>
  </conditionalFormatting>
  <conditionalFormatting sqref="A8:H38">
    <cfRule type="expression" dxfId="70" priority="15">
      <formula>OR(WEEKDAY($A8,2)=6,WEEKDAY($A8,2)=7)</formula>
    </cfRule>
    <cfRule type="expression" dxfId="69" priority="17">
      <formula>$G8="ja"</formula>
    </cfRule>
  </conditionalFormatting>
  <conditionalFormatting sqref="J8:J38">
    <cfRule type="expression" dxfId="68" priority="3">
      <formula>OR(WEEKDAY($A8,2)=6,WEEKDAY($A8,2)=7)</formula>
    </cfRule>
    <cfRule type="expression" dxfId="67" priority="4">
      <formula>$G8="ja"</formula>
    </cfRule>
  </conditionalFormatting>
  <conditionalFormatting sqref="I8:I38">
    <cfRule type="expression" dxfId="66" priority="1">
      <formula>OR(WEEKDAY($A8,2)=6,WEEKDAY($A8,2)=7)</formula>
    </cfRule>
    <cfRule type="expression" dxfId="65" priority="2">
      <formula>$G8="ja"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9"/>
  <sheetViews>
    <sheetView workbookViewId="0">
      <selection sqref="A1:G1"/>
    </sheetView>
  </sheetViews>
  <sheetFormatPr baseColWidth="10" defaultRowHeight="15" x14ac:dyDescent="0.25"/>
  <cols>
    <col min="1" max="1" width="18" customWidth="1"/>
    <col min="6" max="6" width="12.85546875" customWidth="1"/>
  </cols>
  <sheetData>
    <row r="1" spans="1:10" ht="15.75" x14ac:dyDescent="0.25">
      <c r="A1" s="13" t="s">
        <v>0</v>
      </c>
      <c r="B1" s="13"/>
      <c r="C1" s="13"/>
      <c r="D1" s="13"/>
      <c r="E1" s="13"/>
      <c r="F1" s="13"/>
      <c r="G1" s="13"/>
    </row>
    <row r="3" spans="1:10" x14ac:dyDescent="0.25">
      <c r="A3" s="15" t="str">
        <f>Übersicht!A3</f>
        <v>Name des Mitarbeiters</v>
      </c>
      <c r="B3" s="15"/>
      <c r="C3" s="15" t="str">
        <f>Übersicht!C3</f>
        <v>Max Muster</v>
      </c>
      <c r="D3" s="15"/>
      <c r="E3" s="15"/>
      <c r="F3" s="15"/>
      <c r="G3" s="15"/>
    </row>
    <row r="4" spans="1:10" x14ac:dyDescent="0.25">
      <c r="F4" t="s">
        <v>27</v>
      </c>
      <c r="G4" s="9">
        <v>15</v>
      </c>
    </row>
    <row r="5" spans="1:10" x14ac:dyDescent="0.25">
      <c r="A5" t="s">
        <v>1</v>
      </c>
      <c r="B5" s="6" t="s">
        <v>18</v>
      </c>
      <c r="C5" t="s">
        <v>2</v>
      </c>
      <c r="D5" s="6">
        <f>Übersicht!E5</f>
        <v>2016</v>
      </c>
      <c r="F5" t="s">
        <v>25</v>
      </c>
      <c r="G5" s="8">
        <v>160</v>
      </c>
    </row>
    <row r="7" spans="1:10" x14ac:dyDescent="0.25">
      <c r="A7" s="1" t="s">
        <v>3</v>
      </c>
      <c r="B7" t="s">
        <v>7</v>
      </c>
      <c r="C7" t="s">
        <v>8</v>
      </c>
      <c r="D7" t="s">
        <v>9</v>
      </c>
      <c r="E7" t="s">
        <v>10</v>
      </c>
      <c r="F7" t="s">
        <v>4</v>
      </c>
      <c r="G7" t="s">
        <v>6</v>
      </c>
      <c r="H7" t="s">
        <v>28</v>
      </c>
      <c r="I7" s="12" t="s">
        <v>29</v>
      </c>
      <c r="J7" s="12" t="s">
        <v>30</v>
      </c>
    </row>
    <row r="8" spans="1:10" x14ac:dyDescent="0.25">
      <c r="A8" s="7">
        <f>IFERROR(DATEVALUE(CONCATENATE(1,B5,D5)),"")</f>
        <v>42583</v>
      </c>
      <c r="B8" s="3">
        <f>IFERROR(IF(OR(WEEKDAY(A8,2)=6,WEEKDAY(A8,2)=7),"",$G$5/NETWORKDAYS($A$8,EOMONTH($A$8,0))/24/2),"")</f>
        <v>0.14492753623188406</v>
      </c>
      <c r="C8" s="3"/>
      <c r="D8" s="3">
        <f>B8</f>
        <v>0.14492753623188406</v>
      </c>
      <c r="E8" s="3"/>
      <c r="F8" s="3" t="str">
        <f>IF(OR(B8="",C8="",D8="",E8=""),"",ABS((C8+E8)-(B8+D8)))</f>
        <v/>
      </c>
      <c r="H8" s="10" t="str">
        <f>IF(OR(B8="",C8="",D8="",E8=""),"",(C8+E8)*24*$G$4)</f>
        <v/>
      </c>
      <c r="I8" t="str">
        <f>IF(WEEKDAY(A8,2)=7,COUNTIF(G8:G8,"ja"),"")</f>
        <v/>
      </c>
      <c r="J8" s="10" t="str">
        <f>IF(WEEKDAY(A8,2)=7,SUM(H8:H8),"")</f>
        <v/>
      </c>
    </row>
    <row r="9" spans="1:10" x14ac:dyDescent="0.25">
      <c r="A9" s="7">
        <f>IFERROR(A8+1,"")</f>
        <v>42584</v>
      </c>
      <c r="B9" s="3">
        <f t="shared" ref="B9:B38" si="0">IFERROR(IF(OR(WEEKDAY(A9,2)=6,WEEKDAY(A9,2)=7),"",$G$5/NETWORKDAYS($A$8,EOMONTH($A$8,0))/24/2),"")</f>
        <v>0.14492753623188406</v>
      </c>
      <c r="C9" s="3"/>
      <c r="D9" s="3">
        <f t="shared" ref="D9:D38" si="1">B9</f>
        <v>0.14492753623188406</v>
      </c>
      <c r="E9" s="3"/>
      <c r="F9" s="3" t="str">
        <f t="shared" ref="F9:F38" si="2">IF(OR(B9="",C9="",D9="",E9=""),"",ABS((C9+E9)-(B9+D9)))</f>
        <v/>
      </c>
      <c r="H9" s="10" t="str">
        <f t="shared" ref="H9:H38" si="3">IF(OR(B9="",C9="",D9="",E9=""),"",(C9+E9)*24*$G$4)</f>
        <v/>
      </c>
      <c r="I9" t="str">
        <f>IF(WEEKDAY(A9,2)=7,COUNTIF(G8:G9,"ja"),"")</f>
        <v/>
      </c>
      <c r="J9" s="10" t="str">
        <f>IF(WEEKDAY(A9,2)=7,SUM(H8:H9),"")</f>
        <v/>
      </c>
    </row>
    <row r="10" spans="1:10" x14ac:dyDescent="0.25">
      <c r="A10" s="7">
        <f t="shared" ref="A10:A35" si="4">IFERROR(A9+1,"")</f>
        <v>42585</v>
      </c>
      <c r="B10" s="3">
        <f t="shared" si="0"/>
        <v>0.14492753623188406</v>
      </c>
      <c r="C10" s="3"/>
      <c r="D10" s="3">
        <f t="shared" si="1"/>
        <v>0.14492753623188406</v>
      </c>
      <c r="E10" s="3"/>
      <c r="F10" s="3" t="str">
        <f t="shared" si="2"/>
        <v/>
      </c>
      <c r="H10" s="10" t="str">
        <f t="shared" si="3"/>
        <v/>
      </c>
      <c r="I10" t="str">
        <f>IF(WEEKDAY(A10,2)=7,COUNTIF(G8:G10,"ja"),"")</f>
        <v/>
      </c>
      <c r="J10" s="10" t="str">
        <f>IF(WEEKDAY(A10,2)=7,SUM(H8:H10),"")</f>
        <v/>
      </c>
    </row>
    <row r="11" spans="1:10" x14ac:dyDescent="0.25">
      <c r="A11" s="7">
        <f t="shared" si="4"/>
        <v>42586</v>
      </c>
      <c r="B11" s="3">
        <f t="shared" si="0"/>
        <v>0.14492753623188406</v>
      </c>
      <c r="C11" s="3"/>
      <c r="D11" s="3">
        <f t="shared" si="1"/>
        <v>0.14492753623188406</v>
      </c>
      <c r="E11" s="3"/>
      <c r="F11" s="3" t="str">
        <f t="shared" si="2"/>
        <v/>
      </c>
      <c r="H11" s="10" t="str">
        <f t="shared" si="3"/>
        <v/>
      </c>
      <c r="I11" t="str">
        <f>IF(WEEKDAY(A11,2)=7,COUNTIF(G8:G11,"ja"),"")</f>
        <v/>
      </c>
      <c r="J11" s="10" t="str">
        <f>IF(WEEKDAY(A11,2)=7,SUM(H8:H11),"")</f>
        <v/>
      </c>
    </row>
    <row r="12" spans="1:10" x14ac:dyDescent="0.25">
      <c r="A12" s="7">
        <f t="shared" si="4"/>
        <v>42587</v>
      </c>
      <c r="B12" s="3">
        <f t="shared" si="0"/>
        <v>0.14492753623188406</v>
      </c>
      <c r="C12" s="3"/>
      <c r="D12" s="3">
        <f t="shared" si="1"/>
        <v>0.14492753623188406</v>
      </c>
      <c r="E12" s="3"/>
      <c r="F12" s="3" t="str">
        <f t="shared" si="2"/>
        <v/>
      </c>
      <c r="H12" s="10" t="str">
        <f t="shared" si="3"/>
        <v/>
      </c>
      <c r="I12" t="str">
        <f>IF(WEEKDAY(A12,2)=7,COUNTIF(G8:G12,"ja"),"")</f>
        <v/>
      </c>
      <c r="J12" s="10" t="str">
        <f>IF(WEEKDAY(A12,2)=7,SUM(H8:H12),"")</f>
        <v/>
      </c>
    </row>
    <row r="13" spans="1:10" x14ac:dyDescent="0.25">
      <c r="A13" s="7">
        <f t="shared" si="4"/>
        <v>42588</v>
      </c>
      <c r="B13" s="3" t="str">
        <f t="shared" si="0"/>
        <v/>
      </c>
      <c r="C13" s="3"/>
      <c r="D13" s="3" t="str">
        <f t="shared" si="1"/>
        <v/>
      </c>
      <c r="E13" s="3"/>
      <c r="F13" s="3" t="str">
        <f t="shared" si="2"/>
        <v/>
      </c>
      <c r="H13" s="10" t="str">
        <f t="shared" si="3"/>
        <v/>
      </c>
      <c r="I13" t="str">
        <f>IF(WEEKDAY(A13,2)=7,COUNTIF(G8:G13,"ja"),"")</f>
        <v/>
      </c>
      <c r="J13" s="10" t="str">
        <f>IF(WEEKDAY(A13,2)=7,SUM(H8:H13),"")</f>
        <v/>
      </c>
    </row>
    <row r="14" spans="1:10" x14ac:dyDescent="0.25">
      <c r="A14" s="7">
        <f t="shared" si="4"/>
        <v>42589</v>
      </c>
      <c r="B14" s="3" t="str">
        <f t="shared" si="0"/>
        <v/>
      </c>
      <c r="C14" s="3"/>
      <c r="D14" s="3" t="str">
        <f t="shared" si="1"/>
        <v/>
      </c>
      <c r="E14" s="3"/>
      <c r="F14" s="3" t="str">
        <f t="shared" si="2"/>
        <v/>
      </c>
      <c r="H14" s="10" t="str">
        <f t="shared" si="3"/>
        <v/>
      </c>
      <c r="I14">
        <f>IFERROR(IF(WEEKDAY(A14,2)=7,COUNTIF(G8:G14,"ja"),""),"")</f>
        <v>0</v>
      </c>
      <c r="J14" s="10">
        <f>IFERROR(IF(WEEKDAY(A14,2)=7,SUM(H8:H14),""),"")</f>
        <v>0</v>
      </c>
    </row>
    <row r="15" spans="1:10" x14ac:dyDescent="0.25">
      <c r="A15" s="7">
        <f t="shared" si="4"/>
        <v>42590</v>
      </c>
      <c r="B15" s="3">
        <f t="shared" si="0"/>
        <v>0.14492753623188406</v>
      </c>
      <c r="C15" s="3"/>
      <c r="D15" s="3">
        <f t="shared" si="1"/>
        <v>0.14492753623188406</v>
      </c>
      <c r="E15" s="3"/>
      <c r="F15" s="3" t="str">
        <f t="shared" si="2"/>
        <v/>
      </c>
      <c r="H15" s="10" t="str">
        <f t="shared" si="3"/>
        <v/>
      </c>
      <c r="I15" t="str">
        <f t="shared" ref="I15:I38" si="5">IFERROR(IF(WEEKDAY(A15,2)=7,COUNTIF(G9:G15,"ja"),""),"")</f>
        <v/>
      </c>
      <c r="J15" s="10" t="str">
        <f t="shared" ref="J15:J38" si="6">IFERROR(IF(WEEKDAY(A15,2)=7,SUM(H9:H15),""),"")</f>
        <v/>
      </c>
    </row>
    <row r="16" spans="1:10" x14ac:dyDescent="0.25">
      <c r="A16" s="7">
        <f t="shared" si="4"/>
        <v>42591</v>
      </c>
      <c r="B16" s="3">
        <f t="shared" si="0"/>
        <v>0.14492753623188406</v>
      </c>
      <c r="C16" s="3"/>
      <c r="D16" s="3">
        <f t="shared" si="1"/>
        <v>0.14492753623188406</v>
      </c>
      <c r="E16" s="3"/>
      <c r="F16" s="3" t="str">
        <f t="shared" si="2"/>
        <v/>
      </c>
      <c r="H16" s="10" t="str">
        <f t="shared" si="3"/>
        <v/>
      </c>
      <c r="I16" t="str">
        <f t="shared" si="5"/>
        <v/>
      </c>
      <c r="J16" s="10" t="str">
        <f t="shared" si="6"/>
        <v/>
      </c>
    </row>
    <row r="17" spans="1:10" x14ac:dyDescent="0.25">
      <c r="A17" s="7">
        <f t="shared" si="4"/>
        <v>42592</v>
      </c>
      <c r="B17" s="3">
        <f t="shared" si="0"/>
        <v>0.14492753623188406</v>
      </c>
      <c r="C17" s="3"/>
      <c r="D17" s="3">
        <f t="shared" si="1"/>
        <v>0.14492753623188406</v>
      </c>
      <c r="E17" s="3"/>
      <c r="F17" s="3" t="str">
        <f t="shared" si="2"/>
        <v/>
      </c>
      <c r="H17" s="10" t="str">
        <f t="shared" si="3"/>
        <v/>
      </c>
      <c r="I17" t="str">
        <f>IFERROR(IF(WEEKDAY(A17,2)=7,COUNTIF(G11:G17,"ja"),""),"")</f>
        <v/>
      </c>
      <c r="J17" s="10" t="str">
        <f t="shared" si="6"/>
        <v/>
      </c>
    </row>
    <row r="18" spans="1:10" x14ac:dyDescent="0.25">
      <c r="A18" s="7">
        <f t="shared" si="4"/>
        <v>42593</v>
      </c>
      <c r="B18" s="3">
        <f t="shared" si="0"/>
        <v>0.14492753623188406</v>
      </c>
      <c r="C18" s="3"/>
      <c r="D18" s="3">
        <f t="shared" si="1"/>
        <v>0.14492753623188406</v>
      </c>
      <c r="E18" s="3"/>
      <c r="F18" s="3" t="str">
        <f t="shared" si="2"/>
        <v/>
      </c>
      <c r="H18" s="10" t="str">
        <f t="shared" si="3"/>
        <v/>
      </c>
      <c r="I18" t="str">
        <f t="shared" si="5"/>
        <v/>
      </c>
      <c r="J18" s="10" t="str">
        <f t="shared" si="6"/>
        <v/>
      </c>
    </row>
    <row r="19" spans="1:10" x14ac:dyDescent="0.25">
      <c r="A19" s="7">
        <f t="shared" si="4"/>
        <v>42594</v>
      </c>
      <c r="B19" s="3">
        <f t="shared" si="0"/>
        <v>0.14492753623188406</v>
      </c>
      <c r="C19" s="3"/>
      <c r="D19" s="3">
        <f t="shared" si="1"/>
        <v>0.14492753623188406</v>
      </c>
      <c r="E19" s="3"/>
      <c r="F19" s="3" t="str">
        <f t="shared" si="2"/>
        <v/>
      </c>
      <c r="H19" s="10" t="str">
        <f t="shared" si="3"/>
        <v/>
      </c>
      <c r="I19" t="str">
        <f t="shared" si="5"/>
        <v/>
      </c>
      <c r="J19" s="10" t="str">
        <f t="shared" si="6"/>
        <v/>
      </c>
    </row>
    <row r="20" spans="1:10" x14ac:dyDescent="0.25">
      <c r="A20" s="7">
        <f t="shared" si="4"/>
        <v>42595</v>
      </c>
      <c r="B20" s="3" t="str">
        <f t="shared" si="0"/>
        <v/>
      </c>
      <c r="C20" s="3"/>
      <c r="D20" s="3" t="str">
        <f t="shared" si="1"/>
        <v/>
      </c>
      <c r="E20" s="3"/>
      <c r="F20" s="3" t="str">
        <f t="shared" si="2"/>
        <v/>
      </c>
      <c r="H20" s="10" t="str">
        <f t="shared" si="3"/>
        <v/>
      </c>
      <c r="I20" t="str">
        <f t="shared" si="5"/>
        <v/>
      </c>
      <c r="J20" s="10" t="str">
        <f t="shared" si="6"/>
        <v/>
      </c>
    </row>
    <row r="21" spans="1:10" x14ac:dyDescent="0.25">
      <c r="A21" s="7">
        <f t="shared" si="4"/>
        <v>42596</v>
      </c>
      <c r="B21" s="3" t="str">
        <f t="shared" si="0"/>
        <v/>
      </c>
      <c r="C21" s="3"/>
      <c r="D21" s="3" t="str">
        <f t="shared" si="1"/>
        <v/>
      </c>
      <c r="E21" s="3"/>
      <c r="F21" s="3" t="str">
        <f t="shared" si="2"/>
        <v/>
      </c>
      <c r="H21" s="10" t="str">
        <f t="shared" si="3"/>
        <v/>
      </c>
      <c r="I21">
        <f t="shared" si="5"/>
        <v>0</v>
      </c>
      <c r="J21" s="10">
        <f t="shared" si="6"/>
        <v>0</v>
      </c>
    </row>
    <row r="22" spans="1:10" x14ac:dyDescent="0.25">
      <c r="A22" s="7">
        <f t="shared" si="4"/>
        <v>42597</v>
      </c>
      <c r="B22" s="3">
        <f t="shared" si="0"/>
        <v>0.14492753623188406</v>
      </c>
      <c r="C22" s="3"/>
      <c r="D22" s="3">
        <f t="shared" si="1"/>
        <v>0.14492753623188406</v>
      </c>
      <c r="E22" s="3"/>
      <c r="F22" s="3" t="str">
        <f t="shared" si="2"/>
        <v/>
      </c>
      <c r="H22" s="10" t="str">
        <f t="shared" si="3"/>
        <v/>
      </c>
      <c r="I22" t="str">
        <f t="shared" si="5"/>
        <v/>
      </c>
      <c r="J22" s="10" t="str">
        <f t="shared" si="6"/>
        <v/>
      </c>
    </row>
    <row r="23" spans="1:10" x14ac:dyDescent="0.25">
      <c r="A23" s="7">
        <f t="shared" si="4"/>
        <v>42598</v>
      </c>
      <c r="B23" s="3">
        <f t="shared" si="0"/>
        <v>0.14492753623188406</v>
      </c>
      <c r="C23" s="3"/>
      <c r="D23" s="3">
        <f t="shared" si="1"/>
        <v>0.14492753623188406</v>
      </c>
      <c r="E23" s="3"/>
      <c r="F23" s="3" t="str">
        <f t="shared" si="2"/>
        <v/>
      </c>
      <c r="H23" s="10" t="str">
        <f t="shared" si="3"/>
        <v/>
      </c>
      <c r="I23" t="str">
        <f t="shared" si="5"/>
        <v/>
      </c>
      <c r="J23" s="10" t="str">
        <f t="shared" si="6"/>
        <v/>
      </c>
    </row>
    <row r="24" spans="1:10" x14ac:dyDescent="0.25">
      <c r="A24" s="7">
        <f t="shared" si="4"/>
        <v>42599</v>
      </c>
      <c r="B24" s="3">
        <f t="shared" si="0"/>
        <v>0.14492753623188406</v>
      </c>
      <c r="C24" s="3"/>
      <c r="D24" s="3">
        <f t="shared" si="1"/>
        <v>0.14492753623188406</v>
      </c>
      <c r="E24" s="3"/>
      <c r="F24" s="3" t="str">
        <f t="shared" si="2"/>
        <v/>
      </c>
      <c r="H24" s="10" t="str">
        <f t="shared" si="3"/>
        <v/>
      </c>
      <c r="I24" t="str">
        <f t="shared" si="5"/>
        <v/>
      </c>
      <c r="J24" s="10" t="str">
        <f t="shared" si="6"/>
        <v/>
      </c>
    </row>
    <row r="25" spans="1:10" x14ac:dyDescent="0.25">
      <c r="A25" s="7">
        <f t="shared" si="4"/>
        <v>42600</v>
      </c>
      <c r="B25" s="3">
        <f t="shared" si="0"/>
        <v>0.14492753623188406</v>
      </c>
      <c r="C25" s="3"/>
      <c r="D25" s="3">
        <f t="shared" si="1"/>
        <v>0.14492753623188406</v>
      </c>
      <c r="E25" s="3"/>
      <c r="F25" s="3" t="str">
        <f t="shared" si="2"/>
        <v/>
      </c>
      <c r="H25" s="10" t="str">
        <f t="shared" si="3"/>
        <v/>
      </c>
      <c r="I25" t="str">
        <f t="shared" si="5"/>
        <v/>
      </c>
      <c r="J25" s="10" t="str">
        <f t="shared" si="6"/>
        <v/>
      </c>
    </row>
    <row r="26" spans="1:10" x14ac:dyDescent="0.25">
      <c r="A26" s="7">
        <f t="shared" si="4"/>
        <v>42601</v>
      </c>
      <c r="B26" s="3">
        <f t="shared" si="0"/>
        <v>0.14492753623188406</v>
      </c>
      <c r="C26" s="3"/>
      <c r="D26" s="3">
        <f t="shared" si="1"/>
        <v>0.14492753623188406</v>
      </c>
      <c r="E26" s="3"/>
      <c r="F26" s="3" t="str">
        <f t="shared" si="2"/>
        <v/>
      </c>
      <c r="H26" s="10" t="str">
        <f t="shared" si="3"/>
        <v/>
      </c>
      <c r="I26" t="str">
        <f t="shared" si="5"/>
        <v/>
      </c>
      <c r="J26" s="10" t="str">
        <f t="shared" si="6"/>
        <v/>
      </c>
    </row>
    <row r="27" spans="1:10" x14ac:dyDescent="0.25">
      <c r="A27" s="7">
        <f t="shared" si="4"/>
        <v>42602</v>
      </c>
      <c r="B27" s="3" t="str">
        <f t="shared" si="0"/>
        <v/>
      </c>
      <c r="C27" s="3"/>
      <c r="D27" s="3" t="str">
        <f t="shared" si="1"/>
        <v/>
      </c>
      <c r="E27" s="3"/>
      <c r="F27" s="3" t="str">
        <f t="shared" si="2"/>
        <v/>
      </c>
      <c r="H27" s="10" t="str">
        <f t="shared" si="3"/>
        <v/>
      </c>
      <c r="I27" t="str">
        <f t="shared" si="5"/>
        <v/>
      </c>
      <c r="J27" s="10" t="str">
        <f t="shared" si="6"/>
        <v/>
      </c>
    </row>
    <row r="28" spans="1:10" x14ac:dyDescent="0.25">
      <c r="A28" s="7">
        <f t="shared" si="4"/>
        <v>42603</v>
      </c>
      <c r="B28" s="3" t="str">
        <f t="shared" si="0"/>
        <v/>
      </c>
      <c r="C28" s="3"/>
      <c r="D28" s="3" t="str">
        <f t="shared" si="1"/>
        <v/>
      </c>
      <c r="E28" s="3"/>
      <c r="F28" s="3" t="str">
        <f t="shared" si="2"/>
        <v/>
      </c>
      <c r="H28" s="10" t="str">
        <f t="shared" si="3"/>
        <v/>
      </c>
      <c r="I28">
        <f t="shared" si="5"/>
        <v>0</v>
      </c>
      <c r="J28" s="10">
        <f t="shared" si="6"/>
        <v>0</v>
      </c>
    </row>
    <row r="29" spans="1:10" x14ac:dyDescent="0.25">
      <c r="A29" s="7">
        <f t="shared" si="4"/>
        <v>42604</v>
      </c>
      <c r="B29" s="3">
        <f t="shared" si="0"/>
        <v>0.14492753623188406</v>
      </c>
      <c r="C29" s="3"/>
      <c r="D29" s="3">
        <f t="shared" si="1"/>
        <v>0.14492753623188406</v>
      </c>
      <c r="E29" s="3"/>
      <c r="F29" s="3" t="str">
        <f t="shared" si="2"/>
        <v/>
      </c>
      <c r="H29" s="10" t="str">
        <f t="shared" si="3"/>
        <v/>
      </c>
      <c r="I29" t="str">
        <f t="shared" si="5"/>
        <v/>
      </c>
      <c r="J29" s="10" t="str">
        <f t="shared" si="6"/>
        <v/>
      </c>
    </row>
    <row r="30" spans="1:10" x14ac:dyDescent="0.25">
      <c r="A30" s="7">
        <f t="shared" si="4"/>
        <v>42605</v>
      </c>
      <c r="B30" s="3">
        <f t="shared" si="0"/>
        <v>0.14492753623188406</v>
      </c>
      <c r="C30" s="3"/>
      <c r="D30" s="3">
        <f t="shared" si="1"/>
        <v>0.14492753623188406</v>
      </c>
      <c r="E30" s="3"/>
      <c r="F30" s="3" t="str">
        <f t="shared" si="2"/>
        <v/>
      </c>
      <c r="H30" s="10" t="str">
        <f t="shared" si="3"/>
        <v/>
      </c>
      <c r="I30" t="str">
        <f t="shared" si="5"/>
        <v/>
      </c>
      <c r="J30" s="10" t="str">
        <f t="shared" si="6"/>
        <v/>
      </c>
    </row>
    <row r="31" spans="1:10" x14ac:dyDescent="0.25">
      <c r="A31" s="7">
        <f t="shared" si="4"/>
        <v>42606</v>
      </c>
      <c r="B31" s="3">
        <f t="shared" si="0"/>
        <v>0.14492753623188406</v>
      </c>
      <c r="C31" s="3"/>
      <c r="D31" s="3">
        <f t="shared" si="1"/>
        <v>0.14492753623188406</v>
      </c>
      <c r="E31" s="3"/>
      <c r="F31" s="3" t="str">
        <f t="shared" si="2"/>
        <v/>
      </c>
      <c r="H31" s="10" t="str">
        <f t="shared" si="3"/>
        <v/>
      </c>
      <c r="I31" t="str">
        <f t="shared" si="5"/>
        <v/>
      </c>
      <c r="J31" s="10" t="str">
        <f t="shared" si="6"/>
        <v/>
      </c>
    </row>
    <row r="32" spans="1:10" x14ac:dyDescent="0.25">
      <c r="A32" s="7">
        <f t="shared" si="4"/>
        <v>42607</v>
      </c>
      <c r="B32" s="3">
        <f t="shared" si="0"/>
        <v>0.14492753623188406</v>
      </c>
      <c r="C32" s="3"/>
      <c r="D32" s="3">
        <f t="shared" si="1"/>
        <v>0.14492753623188406</v>
      </c>
      <c r="E32" s="3"/>
      <c r="F32" s="3" t="str">
        <f t="shared" si="2"/>
        <v/>
      </c>
      <c r="H32" s="10" t="str">
        <f t="shared" si="3"/>
        <v/>
      </c>
      <c r="I32" t="str">
        <f t="shared" si="5"/>
        <v/>
      </c>
      <c r="J32" s="10" t="str">
        <f t="shared" si="6"/>
        <v/>
      </c>
    </row>
    <row r="33" spans="1:10" x14ac:dyDescent="0.25">
      <c r="A33" s="7">
        <f t="shared" si="4"/>
        <v>42608</v>
      </c>
      <c r="B33" s="3">
        <f t="shared" si="0"/>
        <v>0.14492753623188406</v>
      </c>
      <c r="C33" s="3"/>
      <c r="D33" s="3">
        <f t="shared" si="1"/>
        <v>0.14492753623188406</v>
      </c>
      <c r="E33" s="3"/>
      <c r="F33" s="3" t="str">
        <f t="shared" si="2"/>
        <v/>
      </c>
      <c r="H33" s="10" t="str">
        <f t="shared" si="3"/>
        <v/>
      </c>
      <c r="I33" t="str">
        <f t="shared" si="5"/>
        <v/>
      </c>
      <c r="J33" s="10" t="str">
        <f t="shared" si="6"/>
        <v/>
      </c>
    </row>
    <row r="34" spans="1:10" x14ac:dyDescent="0.25">
      <c r="A34" s="7">
        <f t="shared" si="4"/>
        <v>42609</v>
      </c>
      <c r="B34" s="3" t="str">
        <f t="shared" si="0"/>
        <v/>
      </c>
      <c r="C34" s="3"/>
      <c r="D34" s="3" t="str">
        <f t="shared" si="1"/>
        <v/>
      </c>
      <c r="E34" s="3"/>
      <c r="F34" s="3" t="str">
        <f t="shared" si="2"/>
        <v/>
      </c>
      <c r="H34" s="10" t="str">
        <f t="shared" si="3"/>
        <v/>
      </c>
      <c r="I34" t="str">
        <f t="shared" si="5"/>
        <v/>
      </c>
      <c r="J34" s="10" t="str">
        <f t="shared" si="6"/>
        <v/>
      </c>
    </row>
    <row r="35" spans="1:10" x14ac:dyDescent="0.25">
      <c r="A35" s="7">
        <f t="shared" si="4"/>
        <v>42610</v>
      </c>
      <c r="B35" s="3" t="str">
        <f t="shared" si="0"/>
        <v/>
      </c>
      <c r="C35" s="3"/>
      <c r="D35" s="3" t="str">
        <f t="shared" si="1"/>
        <v/>
      </c>
      <c r="E35" s="3"/>
      <c r="F35" s="3" t="str">
        <f t="shared" si="2"/>
        <v/>
      </c>
      <c r="H35" s="10" t="str">
        <f t="shared" si="3"/>
        <v/>
      </c>
      <c r="I35">
        <f t="shared" si="5"/>
        <v>0</v>
      </c>
      <c r="J35" s="10">
        <f t="shared" si="6"/>
        <v>0</v>
      </c>
    </row>
    <row r="36" spans="1:10" x14ac:dyDescent="0.25">
      <c r="A36" s="7">
        <f>IFERROR(IF(MONTH($A$35)=MONTH($A$35+1),$A$35+1,""),"")</f>
        <v>42611</v>
      </c>
      <c r="B36" s="3">
        <f t="shared" si="0"/>
        <v>0.14492753623188406</v>
      </c>
      <c r="C36" s="3"/>
      <c r="D36" s="3">
        <f t="shared" si="1"/>
        <v>0.14492753623188406</v>
      </c>
      <c r="E36" s="3"/>
      <c r="F36" s="3" t="str">
        <f t="shared" si="2"/>
        <v/>
      </c>
      <c r="H36" s="10" t="str">
        <f t="shared" si="3"/>
        <v/>
      </c>
      <c r="I36" t="str">
        <f t="shared" si="5"/>
        <v/>
      </c>
      <c r="J36" s="10" t="str">
        <f t="shared" si="6"/>
        <v/>
      </c>
    </row>
    <row r="37" spans="1:10" x14ac:dyDescent="0.25">
      <c r="A37" s="7">
        <f>IFERROR(IF(MONTH($A$35)=MONTH($A$35+2),$A$35+2,""),"")</f>
        <v>42612</v>
      </c>
      <c r="B37" s="3">
        <f t="shared" si="0"/>
        <v>0.14492753623188406</v>
      </c>
      <c r="C37" s="3"/>
      <c r="D37" s="3">
        <f t="shared" si="1"/>
        <v>0.14492753623188406</v>
      </c>
      <c r="E37" s="3"/>
      <c r="F37" s="3" t="str">
        <f t="shared" si="2"/>
        <v/>
      </c>
      <c r="H37" s="10" t="str">
        <f t="shared" si="3"/>
        <v/>
      </c>
      <c r="I37" t="str">
        <f t="shared" si="5"/>
        <v/>
      </c>
      <c r="J37" s="10" t="str">
        <f t="shared" si="6"/>
        <v/>
      </c>
    </row>
    <row r="38" spans="1:10" x14ac:dyDescent="0.25">
      <c r="A38" s="7">
        <f>IFERROR(IF(MONTH($A$35)=MONTH($A$35+3),$A$35+3,""),"")</f>
        <v>42613</v>
      </c>
      <c r="B38" s="3">
        <f t="shared" si="0"/>
        <v>0.14492753623188406</v>
      </c>
      <c r="C38" s="3"/>
      <c r="D38" s="3">
        <f t="shared" si="1"/>
        <v>0.14492753623188406</v>
      </c>
      <c r="E38" s="3"/>
      <c r="F38" s="3" t="str">
        <f t="shared" si="2"/>
        <v/>
      </c>
      <c r="H38" s="10" t="str">
        <f t="shared" si="3"/>
        <v/>
      </c>
      <c r="I38" t="str">
        <f t="shared" si="5"/>
        <v/>
      </c>
      <c r="J38" s="10" t="str">
        <f t="shared" si="6"/>
        <v/>
      </c>
    </row>
    <row r="39" spans="1:10" x14ac:dyDescent="0.25">
      <c r="A39" s="5" t="s">
        <v>5</v>
      </c>
      <c r="B39" s="4">
        <f>SUM(B8:B38)</f>
        <v>3.3333333333333353</v>
      </c>
      <c r="C39" s="4">
        <f t="shared" ref="C39:E39" si="7">SUM(C8:C38)</f>
        <v>0</v>
      </c>
      <c r="D39" s="4">
        <f t="shared" si="7"/>
        <v>3.3333333333333353</v>
      </c>
      <c r="E39" s="4">
        <f t="shared" si="7"/>
        <v>0</v>
      </c>
      <c r="F39" s="3">
        <f>ABS((C39+E39)-(B39+D39))</f>
        <v>6.6666666666666705</v>
      </c>
      <c r="G39">
        <f>COUNTIF(G8:G38,"ja")</f>
        <v>0</v>
      </c>
    </row>
  </sheetData>
  <mergeCells count="3">
    <mergeCell ref="A1:G1"/>
    <mergeCell ref="A3:B3"/>
    <mergeCell ref="C3:G3"/>
  </mergeCells>
  <conditionalFormatting sqref="F39">
    <cfRule type="expression" dxfId="64" priority="28">
      <formula>$C39+$E39&gt;$B39+$D39</formula>
    </cfRule>
    <cfRule type="expression" dxfId="63" priority="29">
      <formula>$C39+$E39&lt;$B39+$D39</formula>
    </cfRule>
  </conditionalFormatting>
  <conditionalFormatting sqref="F39">
    <cfRule type="expression" dxfId="62" priority="26">
      <formula>$G39="ja"</formula>
    </cfRule>
  </conditionalFormatting>
  <conditionalFormatting sqref="F39">
    <cfRule type="expression" dxfId="61" priority="25">
      <formula>$G39="ja"</formula>
    </cfRule>
  </conditionalFormatting>
  <conditionalFormatting sqref="F8:F38">
    <cfRule type="expression" dxfId="60" priority="18">
      <formula>$C8+$E8&gt;$B8+$D8</formula>
    </cfRule>
    <cfRule type="expression" dxfId="59" priority="19">
      <formula>$C8+$E8&lt;$B8+$D8</formula>
    </cfRule>
  </conditionalFormatting>
  <conditionalFormatting sqref="D8:D38">
    <cfRule type="expression" dxfId="58" priority="16">
      <formula>$D8=0</formula>
    </cfRule>
  </conditionalFormatting>
  <conditionalFormatting sqref="A8:H38">
    <cfRule type="expression" dxfId="57" priority="15">
      <formula>OR(WEEKDAY($A8,2)=6,WEEKDAY($A8,2)=7)</formula>
    </cfRule>
    <cfRule type="expression" dxfId="56" priority="17">
      <formula>$G8="ja"</formula>
    </cfRule>
  </conditionalFormatting>
  <conditionalFormatting sqref="J8:J38">
    <cfRule type="expression" dxfId="55" priority="3">
      <formula>OR(WEEKDAY($A8,2)=6,WEEKDAY($A8,2)=7)</formula>
    </cfRule>
    <cfRule type="expression" dxfId="54" priority="4">
      <formula>$G8="ja"</formula>
    </cfRule>
  </conditionalFormatting>
  <conditionalFormatting sqref="I8:I38">
    <cfRule type="expression" dxfId="53" priority="1">
      <formula>OR(WEEKDAY($A8,2)=6,WEEKDAY($A8,2)=7)</formula>
    </cfRule>
    <cfRule type="expression" dxfId="52" priority="2">
      <formula>$G8="ja"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12</vt:i4>
      </vt:variant>
    </vt:vector>
  </HeadingPairs>
  <TitlesOfParts>
    <vt:vector size="25" baseType="lpstr">
      <vt:lpstr>Übersicht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</vt:lpstr>
      <vt:lpstr>August</vt:lpstr>
      <vt:lpstr>Dezember</vt:lpstr>
      <vt:lpstr>Februar</vt:lpstr>
      <vt:lpstr>Januar</vt:lpstr>
      <vt:lpstr>Juli</vt:lpstr>
      <vt:lpstr>Juni</vt:lpstr>
      <vt:lpstr>Mai</vt:lpstr>
      <vt:lpstr>März</vt:lpstr>
      <vt:lpstr>November</vt:lpstr>
      <vt:lpstr>Oktober</vt:lpstr>
      <vt:lpstr>September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Kohl</dc:creator>
  <cp:lastModifiedBy>CARINKO Indra &amp; Carsten Kohl</cp:lastModifiedBy>
  <dcterms:created xsi:type="dcterms:W3CDTF">2015-09-15T12:10:00Z</dcterms:created>
  <dcterms:modified xsi:type="dcterms:W3CDTF">2019-10-15T10:26:35Z</dcterms:modified>
</cp:coreProperties>
</file>