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hlcarinko.sharepoint.com/sites/intranet/Freigegebene Dokumente/CARINKO Webseiten/Blog/2021 11/2 Anteilige Zeitberechnung bei Sonntag und Feiertag z. B. bei Nachtschichten/"/>
    </mc:Choice>
  </mc:AlternateContent>
  <xr:revisionPtr revIDLastSave="163" documentId="8_{117C8ADE-27E5-478C-823C-D90164087FC9}" xr6:coauthVersionLast="46" xr6:coauthVersionMax="47" xr10:uidLastSave="{3E588D27-74B2-4ACC-8BD5-D09E4573211D}"/>
  <bookViews>
    <workbookView xWindow="-120" yWindow="-120" windowWidth="29040" windowHeight="16440" xr2:uid="{ABFAFE83-7644-46FA-9113-3C756272AC2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J16" i="1"/>
  <c r="I16" i="1"/>
  <c r="J11" i="1"/>
  <c r="J15" i="1" s="1"/>
  <c r="J12" i="1"/>
  <c r="J13" i="1"/>
  <c r="I15" i="1"/>
  <c r="H15" i="1"/>
  <c r="I7" i="1"/>
  <c r="I8" i="1"/>
  <c r="I9" i="1"/>
  <c r="I6" i="1"/>
  <c r="I11" i="1"/>
  <c r="I12" i="1"/>
  <c r="I13" i="1"/>
  <c r="J6" i="1"/>
  <c r="J7" i="1"/>
  <c r="J8" i="1"/>
  <c r="J9" i="1"/>
  <c r="C15" i="1"/>
  <c r="C16" i="1"/>
  <c r="F1" i="1"/>
  <c r="F2" i="1"/>
  <c r="H12" i="1"/>
  <c r="H13" i="1"/>
  <c r="H11" i="1"/>
  <c r="H7" i="1"/>
  <c r="H8" i="1"/>
  <c r="H9" i="1"/>
  <c r="H6" i="1"/>
</calcChain>
</file>

<file path=xl/sharedStrings.xml><?xml version="1.0" encoding="utf-8"?>
<sst xmlns="http://schemas.openxmlformats.org/spreadsheetml/2006/main" count="28" uniqueCount="14">
  <si>
    <t>Beginn</t>
  </si>
  <si>
    <t>Uhrzeit</t>
  </si>
  <si>
    <t>Ende</t>
  </si>
  <si>
    <t>Zeitkonto</t>
  </si>
  <si>
    <t>davon So</t>
  </si>
  <si>
    <t>davon Feiertag</t>
  </si>
  <si>
    <t>FT</t>
  </si>
  <si>
    <t>nein</t>
  </si>
  <si>
    <t>ja</t>
  </si>
  <si>
    <t>Berechnung innerhalb eines Tages</t>
  </si>
  <si>
    <t>Stundensatz:</t>
  </si>
  <si>
    <t>Zuschlag:</t>
  </si>
  <si>
    <t>Lohnsumme:</t>
  </si>
  <si>
    <t>Zeitsumme: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</si>
</sst>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d\ dd/mm/yyyy"/>
    <numFmt numFmtId="167" formatCode="[hh]:mm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20" fontId="0" fillId="3" borderId="0" xfId="0" applyNumberFormat="1" applyFill="1" applyAlignment="1">
      <alignment horizontal="center"/>
    </xf>
    <xf numFmtId="20" fontId="0" fillId="2" borderId="0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2" xfId="0" applyFill="1" applyBorder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right"/>
    </xf>
    <xf numFmtId="167" fontId="0" fillId="0" borderId="0" xfId="1" applyNumberFormat="1" applyFont="1" applyAlignment="1">
      <alignment horizontal="center"/>
    </xf>
    <xf numFmtId="9" fontId="0" fillId="0" borderId="0" xfId="2" applyFont="1" applyAlignment="1">
      <alignment horizontal="center"/>
    </xf>
    <xf numFmtId="44" fontId="0" fillId="0" borderId="0" xfId="0" applyNumberFormat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AEC1D-DAF7-4AEB-AC3C-65104D6D55A8}">
  <dimension ref="B1:K16"/>
  <sheetViews>
    <sheetView tabSelected="1" zoomScale="200" zoomScaleNormal="200" workbookViewId="0">
      <selection activeCell="H2" sqref="H2"/>
    </sheetView>
  </sheetViews>
  <sheetFormatPr baseColWidth="10" defaultRowHeight="15" x14ac:dyDescent="0.25"/>
  <cols>
    <col min="2" max="2" width="5.7109375" customWidth="1"/>
    <col min="3" max="3" width="14.7109375" style="6" customWidth="1"/>
    <col min="4" max="4" width="11.5703125" style="6"/>
    <col min="5" max="5" width="6" customWidth="1"/>
    <col min="6" max="6" width="14.7109375" style="6" customWidth="1"/>
    <col min="7" max="7" width="11.5703125" style="6"/>
    <col min="8" max="9" width="11.5703125" style="6" customWidth="1"/>
    <col min="10" max="10" width="13.140625" style="6" bestFit="1" customWidth="1"/>
  </cols>
  <sheetData>
    <row r="1" spans="2:11" x14ac:dyDescent="0.25">
      <c r="D1" s="6">
        <v>24</v>
      </c>
      <c r="E1">
        <v>20</v>
      </c>
      <c r="F1" s="6">
        <f>D1-E1</f>
        <v>4</v>
      </c>
      <c r="G1" s="17" t="s">
        <v>10</v>
      </c>
      <c r="H1" s="16">
        <v>20</v>
      </c>
    </row>
    <row r="2" spans="2:11" x14ac:dyDescent="0.25">
      <c r="D2" s="13">
        <v>1</v>
      </c>
      <c r="E2" s="13">
        <v>0.83333333333333337</v>
      </c>
      <c r="F2" s="14">
        <f>D2-E2</f>
        <v>0.16666666666666663</v>
      </c>
      <c r="G2" s="17" t="s">
        <v>11</v>
      </c>
      <c r="H2" s="19">
        <v>0.1</v>
      </c>
    </row>
    <row r="5" spans="2:11" ht="15.75" thickBot="1" x14ac:dyDescent="0.3">
      <c r="B5" s="1" t="s">
        <v>6</v>
      </c>
      <c r="C5" s="1" t="s">
        <v>0</v>
      </c>
      <c r="D5" s="1" t="s">
        <v>1</v>
      </c>
      <c r="E5" s="3" t="s">
        <v>6</v>
      </c>
      <c r="F5" s="7" t="s">
        <v>2</v>
      </c>
      <c r="G5" s="7" t="s">
        <v>1</v>
      </c>
      <c r="H5" s="11" t="s">
        <v>3</v>
      </c>
      <c r="I5" s="11" t="s">
        <v>4</v>
      </c>
      <c r="J5" s="11" t="s">
        <v>5</v>
      </c>
    </row>
    <row r="6" spans="2:11" ht="19.149999999999999" customHeight="1" thickTop="1" x14ac:dyDescent="0.25">
      <c r="B6" s="2" t="s">
        <v>7</v>
      </c>
      <c r="C6" s="5">
        <v>44316</v>
      </c>
      <c r="D6" s="9">
        <v>0.83333333333333337</v>
      </c>
      <c r="E6" s="4" t="s">
        <v>8</v>
      </c>
      <c r="F6" s="8">
        <v>44317</v>
      </c>
      <c r="G6" s="10">
        <v>0.25</v>
      </c>
      <c r="H6" s="12">
        <f>(F6+G6)-(C6+D6)</f>
        <v>0.41666666666424135</v>
      </c>
      <c r="I6" s="12">
        <f>IF(AND(C6=F6,WEEKDAY(C6,2)=7),G6-D6,IF(WEEKDAY(C6,2)=7,1-D6,0)+IF(WEEKDAY(F6,2)=7,G6,0))</f>
        <v>0</v>
      </c>
      <c r="J6" s="12">
        <f t="shared" ref="J6:J8" si="0">IF(AND(C6=F6,B6="ja"),G6-D6,IF(B6="ja",1-D6,0)+IF(E6="ja",G6,0))</f>
        <v>0.25</v>
      </c>
    </row>
    <row r="7" spans="2:11" x14ac:dyDescent="0.25">
      <c r="B7" s="2" t="s">
        <v>8</v>
      </c>
      <c r="C7" s="5">
        <v>44317</v>
      </c>
      <c r="D7" s="9">
        <v>0.83333333333333337</v>
      </c>
      <c r="E7" s="4" t="s">
        <v>7</v>
      </c>
      <c r="F7" s="8">
        <v>44318</v>
      </c>
      <c r="G7" s="10">
        <v>0.25</v>
      </c>
      <c r="H7" s="12">
        <f t="shared" ref="H7:I13" si="1">(F7+G7)-(C7+D7)</f>
        <v>0.41666666666424135</v>
      </c>
      <c r="I7" s="12">
        <f t="shared" ref="I7:I9" si="2">IF(AND(C7=F7,WEEKDAY(C7,2)=7),G7-D7,IF(WEEKDAY(C7,2)=7,1-D7,0)+IF(WEEKDAY(F7,2)=7,G7,0))</f>
        <v>0.25</v>
      </c>
      <c r="J7" s="12">
        <f t="shared" si="0"/>
        <v>0.16666666666666663</v>
      </c>
    </row>
    <row r="8" spans="2:11" x14ac:dyDescent="0.25">
      <c r="B8" s="2" t="s">
        <v>7</v>
      </c>
      <c r="C8" s="5">
        <v>44318</v>
      </c>
      <c r="D8" s="9">
        <v>0.83333333333333337</v>
      </c>
      <c r="E8" s="4" t="s">
        <v>7</v>
      </c>
      <c r="F8" s="8">
        <v>44319</v>
      </c>
      <c r="G8" s="10">
        <v>0.25</v>
      </c>
      <c r="H8" s="12">
        <f t="shared" si="1"/>
        <v>0.41666666666424135</v>
      </c>
      <c r="I8" s="12">
        <f t="shared" si="2"/>
        <v>0.16666666666666663</v>
      </c>
      <c r="J8" s="12">
        <f t="shared" si="0"/>
        <v>0</v>
      </c>
    </row>
    <row r="9" spans="2:11" x14ac:dyDescent="0.25">
      <c r="B9" s="2" t="s">
        <v>8</v>
      </c>
      <c r="C9" s="5">
        <v>44290</v>
      </c>
      <c r="D9" s="9">
        <v>0.83333333333333337</v>
      </c>
      <c r="E9" s="4" t="s">
        <v>8</v>
      </c>
      <c r="F9" s="8">
        <v>44291</v>
      </c>
      <c r="G9" s="10">
        <v>0.25</v>
      </c>
      <c r="H9" s="12">
        <f t="shared" si="1"/>
        <v>0.41666666666424135</v>
      </c>
      <c r="I9" s="12">
        <f t="shared" si="2"/>
        <v>0.16666666666666663</v>
      </c>
      <c r="J9" s="12">
        <f t="shared" ref="J9:J12" si="3">IF(AND(C9=F9,B9="ja"),G9-D9,IF(B9="ja",1-D9,0)+IF(E9="ja",G9,0))</f>
        <v>0.41666666666666663</v>
      </c>
    </row>
    <row r="10" spans="2:11" ht="19.149999999999999" customHeight="1" thickBot="1" x14ac:dyDescent="0.3">
      <c r="B10" s="15" t="s">
        <v>9</v>
      </c>
      <c r="C10" s="15"/>
      <c r="D10" s="15"/>
      <c r="E10" s="15"/>
      <c r="F10" s="15"/>
      <c r="G10" s="15"/>
      <c r="H10" s="15"/>
      <c r="I10" s="15"/>
      <c r="J10" s="15"/>
    </row>
    <row r="11" spans="2:11" ht="15.75" thickTop="1" x14ac:dyDescent="0.25">
      <c r="B11" s="2" t="s">
        <v>8</v>
      </c>
      <c r="C11" s="5">
        <v>44317</v>
      </c>
      <c r="D11" s="9">
        <v>0.75</v>
      </c>
      <c r="E11" s="4" t="s">
        <v>8</v>
      </c>
      <c r="F11" s="8">
        <v>44317</v>
      </c>
      <c r="G11" s="10">
        <v>0.95833333333333337</v>
      </c>
      <c r="H11" s="12">
        <f t="shared" si="1"/>
        <v>0.20833333333575865</v>
      </c>
      <c r="I11" s="12">
        <f>IF(AND(C11=F11,WEEKDAY(C11,2)=7),G11-D11,IF(WEEKDAY(C11,2)=7,1-D11,0)+IF(WEEKDAY(F11,2)=7,G11,0))</f>
        <v>0</v>
      </c>
      <c r="J11" s="12">
        <f t="shared" si="3"/>
        <v>0.20833333333333337</v>
      </c>
    </row>
    <row r="12" spans="2:11" x14ac:dyDescent="0.25">
      <c r="B12" s="2" t="s">
        <v>7</v>
      </c>
      <c r="C12" s="5">
        <v>44318</v>
      </c>
      <c r="D12" s="9">
        <v>0.75</v>
      </c>
      <c r="E12" s="4" t="s">
        <v>7</v>
      </c>
      <c r="F12" s="8">
        <v>44318</v>
      </c>
      <c r="G12" s="10">
        <v>0.95833333333333337</v>
      </c>
      <c r="H12" s="12">
        <f t="shared" si="1"/>
        <v>0.20833333333575865</v>
      </c>
      <c r="I12" s="12">
        <f t="shared" ref="I12:J13" si="4">IF(AND(C12=F12,WEEKDAY(C12,2)=7),G12-D12,IF(WEEKDAY(C12,2)=7,1-D12,0)+IF(WEEKDAY(F12,2)=7,G12,0))</f>
        <v>0.20833333333333337</v>
      </c>
      <c r="J12" s="12">
        <f t="shared" si="3"/>
        <v>0</v>
      </c>
    </row>
    <row r="13" spans="2:11" x14ac:dyDescent="0.25">
      <c r="B13" s="2" t="s">
        <v>7</v>
      </c>
      <c r="C13" s="5">
        <v>44319</v>
      </c>
      <c r="D13" s="9">
        <v>0.75</v>
      </c>
      <c r="E13" s="4" t="s">
        <v>7</v>
      </c>
      <c r="F13" s="8">
        <v>44319</v>
      </c>
      <c r="G13" s="10">
        <v>0.95833333333333337</v>
      </c>
      <c r="H13" s="12">
        <f t="shared" si="1"/>
        <v>0.20833333333575865</v>
      </c>
      <c r="I13" s="12">
        <f t="shared" si="4"/>
        <v>0</v>
      </c>
      <c r="J13" s="12">
        <f>IF(AND(C13=F13,B13="ja"),G13-D13,IF(B13="ja",1-D13,0)+IF(E13="ja",G13,0))</f>
        <v>0</v>
      </c>
    </row>
    <row r="14" spans="2:11" x14ac:dyDescent="0.25">
      <c r="H14" s="14"/>
      <c r="I14" s="14"/>
    </row>
    <row r="15" spans="2:11" x14ac:dyDescent="0.25">
      <c r="C15" s="6">
        <f>IF(AND(C13=F13,B13="ja"),G13-D13,0)</f>
        <v>0</v>
      </c>
      <c r="G15" s="17" t="s">
        <v>13</v>
      </c>
      <c r="H15" s="18">
        <f>SUM(H6:H13)</f>
        <v>2.2916666666642413</v>
      </c>
      <c r="I15" s="18">
        <f t="shared" ref="I15:J15" si="5">SUM(I6:I13)</f>
        <v>0.79166666666666663</v>
      </c>
      <c r="J15" s="18">
        <f t="shared" si="5"/>
        <v>1.0416666666666665</v>
      </c>
    </row>
    <row r="16" spans="2:11" x14ac:dyDescent="0.25">
      <c r="C16" s="6" t="b">
        <f>AND(C13=F13,B13="ja")</f>
        <v>0</v>
      </c>
      <c r="G16" s="17" t="s">
        <v>12</v>
      </c>
      <c r="H16" s="16">
        <f>H15*24*$H$1+(I16+J16)</f>
        <v>1187.9999999988358</v>
      </c>
      <c r="I16" s="16">
        <f>I15*24*$H$1*$H$2</f>
        <v>38</v>
      </c>
      <c r="J16" s="16">
        <f>J15*24*$H$1*$H$2</f>
        <v>50</v>
      </c>
      <c r="K16" s="20"/>
    </row>
  </sheetData>
  <mergeCells count="1">
    <mergeCell ref="B10:J10"/>
  </mergeCells>
  <dataValidations count="1">
    <dataValidation type="list" allowBlank="1" showInputMessage="1" showErrorMessage="1" sqref="B6 E6 E11:E13 E8:E9 B11:B13 B8:B9" xr:uid="{9B98DF6E-1A0C-4FC8-BE13-0D396808C753}">
      <formula1>"ja,nein"</formula1>
    </dataValidation>
  </dataValidation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A886E6D48C9F48A9CEDC0BBDCDA0E3" ma:contentTypeVersion="10" ma:contentTypeDescription="Ein neues Dokument erstellen." ma:contentTypeScope="" ma:versionID="d0d991007b4398546e55b7ef0c42bce4">
  <xsd:schema xmlns:xsd="http://www.w3.org/2001/XMLSchema" xmlns:xs="http://www.w3.org/2001/XMLSchema" xmlns:p="http://schemas.microsoft.com/office/2006/metadata/properties" xmlns:ns2="40e3fe5f-55e9-44e5-af85-24f9254f4098" targetNamespace="http://schemas.microsoft.com/office/2006/metadata/properties" ma:root="true" ma:fieldsID="7a5f3014e68d52346c24f7719b3b41ad" ns2:_="">
    <xsd:import namespace="40e3fe5f-55e9-44e5-af85-24f9254f40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e3fe5f-55e9-44e5-af85-24f9254f4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6121DB-3F30-4DAC-8E1F-64073E1FF90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387D1F9-7D67-4B98-8F4D-E4CEC3BB40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693277-A686-4E91-AFD1-53A9D05253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e3fe5f-55e9-44e5-af85-24f9254f40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 Kohl</dc:creator>
  <cp:lastModifiedBy>Indra Kohl</cp:lastModifiedBy>
  <dcterms:created xsi:type="dcterms:W3CDTF">2021-10-25T13:50:51Z</dcterms:created>
  <dcterms:modified xsi:type="dcterms:W3CDTF">2021-11-07T18:02:59Z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0x01010029A886E6D48C9F48A9CEDC0BBDCDA0E3</vt:lpwstr>
  </property>
</Properties>
</file>